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◇シーガルカップ\シーガルカップ2024\"/>
    </mc:Choice>
  </mc:AlternateContent>
  <xr:revisionPtr revIDLastSave="0" documentId="13_ncr:1_{C65B5531-C700-42E0-88D3-CF853031234E}" xr6:coauthVersionLast="47" xr6:coauthVersionMax="47" xr10:uidLastSave="{00000000-0000-0000-0000-000000000000}"/>
  <bookViews>
    <workbookView xWindow="-108" yWindow="-108" windowWidth="23256" windowHeight="12576" tabRatio="733" activeTab="1" xr2:uid="{00000000-000D-0000-FFFF-FFFF00000000}"/>
  </bookViews>
  <sheets>
    <sheet name="説明" sheetId="19" r:id="rId1"/>
    <sheet name="申込書表紙" sheetId="8" r:id="rId2"/>
    <sheet name="申込書 参加選手" sheetId="18" r:id="rId3"/>
    <sheet name="競技区分 (table)" sheetId="20" r:id="rId4"/>
    <sheet name="集計(事務局使用）" sheetId="10" r:id="rId5"/>
    <sheet name="級段" sheetId="9" state="hidden" r:id="rId6"/>
    <sheet name="db" sheetId="22" state="hidden" r:id="rId7"/>
  </sheets>
  <definedNames>
    <definedName name="_xlnm._FilterDatabase" localSheetId="6" hidden="1">db!$A$1:$Q$1</definedName>
    <definedName name="_xlnm._FilterDatabase" localSheetId="4" hidden="1">'集計(事務局使用）'!$B$2:$F$2</definedName>
    <definedName name="_xlnm._FilterDatabase" localSheetId="2" hidden="1">'申込書 参加選手'!#REF!</definedName>
    <definedName name="_xlnm.Print_Area" localSheetId="3">'競技区分 (table)'!$A$1:$P$28</definedName>
    <definedName name="_xlnm.Print_Area" localSheetId="1">申込書表紙!$B$1:$R$29</definedName>
  </definedNames>
  <calcPr calcId="181029"/>
</workbook>
</file>

<file path=xl/calcChain.xml><?xml version="1.0" encoding="utf-8"?>
<calcChain xmlns="http://schemas.openxmlformats.org/spreadsheetml/2006/main">
  <c r="Q124" i="18" l="1"/>
  <c r="Q123" i="18"/>
  <c r="Q122" i="18"/>
  <c r="Q121" i="18"/>
  <c r="Q120" i="18"/>
  <c r="Q119" i="18"/>
  <c r="Q118" i="18"/>
  <c r="Q117" i="18"/>
  <c r="Q116" i="18"/>
  <c r="Q115" i="18"/>
  <c r="Q114" i="18"/>
  <c r="Q113" i="18"/>
  <c r="Q112" i="18"/>
  <c r="Q111" i="18"/>
  <c r="Q110" i="18"/>
  <c r="Q109" i="18"/>
  <c r="Q108" i="18"/>
  <c r="Q107" i="18"/>
  <c r="Q106" i="18"/>
  <c r="Q105" i="18"/>
  <c r="Q104" i="18"/>
  <c r="Q103" i="18"/>
  <c r="Q102" i="18"/>
  <c r="Q101" i="18"/>
  <c r="Q100" i="18"/>
  <c r="Q99" i="18"/>
  <c r="Q98" i="18"/>
  <c r="Q97" i="18"/>
  <c r="Q96" i="18"/>
  <c r="Q95" i="18"/>
  <c r="Q94" i="18"/>
  <c r="Q93" i="18"/>
  <c r="Q92" i="18"/>
  <c r="Q91" i="18"/>
  <c r="Q90" i="18"/>
  <c r="Q89" i="18"/>
  <c r="Q88" i="18"/>
  <c r="Q87" i="18"/>
  <c r="Q86" i="18"/>
  <c r="Q85" i="18"/>
  <c r="Q84" i="18"/>
  <c r="Q83" i="18"/>
  <c r="Q82" i="18"/>
  <c r="Q81" i="18"/>
  <c r="Q80" i="18"/>
  <c r="Q79" i="18"/>
  <c r="Q78" i="18"/>
  <c r="Q77" i="18"/>
  <c r="Q76" i="18"/>
  <c r="Q75" i="18"/>
  <c r="Q74" i="18"/>
  <c r="Q73" i="18"/>
  <c r="Q72" i="18"/>
  <c r="Q71" i="18"/>
  <c r="Q70" i="18"/>
  <c r="Q69" i="18"/>
  <c r="Q68" i="18"/>
  <c r="Q67" i="18"/>
  <c r="Q66" i="18"/>
  <c r="Q65" i="18"/>
  <c r="Q64" i="18"/>
  <c r="Q63" i="18"/>
  <c r="Q62" i="18"/>
  <c r="Q61" i="18"/>
  <c r="Q60" i="18"/>
  <c r="Q59" i="18"/>
  <c r="Q58" i="18"/>
  <c r="Q57" i="18"/>
  <c r="Q56" i="18"/>
  <c r="Q55" i="18"/>
  <c r="Q54" i="18"/>
  <c r="Q53" i="18"/>
  <c r="Q52" i="18"/>
  <c r="Q51" i="18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V11" i="8"/>
  <c r="W11" i="8"/>
  <c r="X11" i="8"/>
  <c r="V12" i="8"/>
  <c r="W12" i="8"/>
  <c r="X12" i="8"/>
  <c r="V13" i="8"/>
  <c r="W13" i="8"/>
  <c r="X13" i="8"/>
  <c r="V14" i="8"/>
  <c r="W14" i="8"/>
  <c r="X14" i="8"/>
  <c r="V15" i="8"/>
  <c r="W15" i="8"/>
  <c r="X15" i="8"/>
  <c r="V16" i="8"/>
  <c r="W16" i="8"/>
  <c r="X16" i="8"/>
  <c r="V17" i="8"/>
  <c r="W17" i="8"/>
  <c r="X17" i="8"/>
  <c r="W10" i="8"/>
  <c r="V10" i="8"/>
  <c r="X10" i="8"/>
  <c r="U1" i="10" l="1"/>
  <c r="T1" i="10"/>
  <c r="S1" i="10"/>
  <c r="R1" i="10"/>
  <c r="Q1" i="10"/>
  <c r="P1" i="10"/>
  <c r="O1" i="10"/>
  <c r="N1" i="10"/>
  <c r="M1" i="10" l="1"/>
  <c r="S2" i="22" l="1"/>
  <c r="W31" i="20"/>
  <c r="W30" i="20"/>
  <c r="M154" i="22"/>
  <c r="L123" i="10" l="1"/>
  <c r="K123" i="10"/>
  <c r="U8" i="18" l="1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U49" i="18"/>
  <c r="U50" i="18"/>
  <c r="U51" i="18"/>
  <c r="U52" i="18"/>
  <c r="U53" i="18"/>
  <c r="U54" i="18"/>
  <c r="U55" i="18"/>
  <c r="U56" i="18"/>
  <c r="U57" i="18"/>
  <c r="U58" i="18"/>
  <c r="U59" i="18"/>
  <c r="U60" i="18"/>
  <c r="U61" i="18"/>
  <c r="U62" i="18"/>
  <c r="U63" i="18"/>
  <c r="U64" i="18"/>
  <c r="U65" i="18"/>
  <c r="U66" i="18"/>
  <c r="U67" i="18"/>
  <c r="U68" i="18"/>
  <c r="U69" i="18"/>
  <c r="U70" i="18"/>
  <c r="U71" i="18"/>
  <c r="U72" i="18"/>
  <c r="U73" i="18"/>
  <c r="U74" i="18"/>
  <c r="U75" i="18"/>
  <c r="U76" i="18"/>
  <c r="U77" i="18"/>
  <c r="U78" i="18"/>
  <c r="U79" i="18"/>
  <c r="U80" i="18"/>
  <c r="U81" i="18"/>
  <c r="U82" i="18"/>
  <c r="U83" i="18"/>
  <c r="U84" i="18"/>
  <c r="U85" i="18"/>
  <c r="U86" i="18"/>
  <c r="U87" i="18"/>
  <c r="U88" i="18"/>
  <c r="U89" i="18"/>
  <c r="U90" i="18"/>
  <c r="U91" i="18"/>
  <c r="U92" i="18"/>
  <c r="U93" i="18"/>
  <c r="U94" i="18"/>
  <c r="U95" i="18"/>
  <c r="U96" i="18"/>
  <c r="U97" i="18"/>
  <c r="U98" i="18"/>
  <c r="U99" i="18"/>
  <c r="U100" i="18"/>
  <c r="U101" i="18"/>
  <c r="U102" i="18"/>
  <c r="U103" i="18"/>
  <c r="U104" i="18"/>
  <c r="U105" i="18"/>
  <c r="U106" i="18"/>
  <c r="U107" i="18"/>
  <c r="U108" i="18"/>
  <c r="U109" i="18"/>
  <c r="U110" i="18"/>
  <c r="U111" i="18"/>
  <c r="U112" i="18"/>
  <c r="U113" i="18"/>
  <c r="U114" i="18"/>
  <c r="U115" i="18"/>
  <c r="U116" i="18"/>
  <c r="U117" i="18"/>
  <c r="U118" i="18"/>
  <c r="U119" i="18"/>
  <c r="U120" i="18"/>
  <c r="U121" i="18"/>
  <c r="U122" i="18"/>
  <c r="U123" i="18"/>
  <c r="U124" i="18"/>
  <c r="U6" i="18"/>
  <c r="U7" i="18"/>
  <c r="U5" i="18"/>
  <c r="A4" i="20" l="1"/>
  <c r="A3" i="20"/>
  <c r="W62" i="20"/>
  <c r="W60" i="20"/>
  <c r="W61" i="20"/>
  <c r="W54" i="20"/>
  <c r="W52" i="20"/>
  <c r="W46" i="20"/>
  <c r="W42" i="20"/>
  <c r="W27" i="20"/>
  <c r="W23" i="20"/>
  <c r="W19" i="20"/>
  <c r="W15" i="20"/>
  <c r="W14" i="20"/>
  <c r="W11" i="20"/>
  <c r="W7" i="20"/>
  <c r="A5" i="20" l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M30" i="18"/>
  <c r="L31" i="18"/>
  <c r="M31" i="18"/>
  <c r="L32" i="18"/>
  <c r="M32" i="18"/>
  <c r="L33" i="18"/>
  <c r="M33" i="18"/>
  <c r="L34" i="18"/>
  <c r="M34" i="18"/>
  <c r="L35" i="18"/>
  <c r="M35" i="18"/>
  <c r="L36" i="18"/>
  <c r="M36" i="18"/>
  <c r="L37" i="18"/>
  <c r="M37" i="18"/>
  <c r="L38" i="18"/>
  <c r="M38" i="18"/>
  <c r="L39" i="18"/>
  <c r="M39" i="18"/>
  <c r="L40" i="18"/>
  <c r="M40" i="18"/>
  <c r="L41" i="18"/>
  <c r="M41" i="18"/>
  <c r="L42" i="18"/>
  <c r="M42" i="18"/>
  <c r="L43" i="18"/>
  <c r="M43" i="18"/>
  <c r="L44" i="18"/>
  <c r="M44" i="18"/>
  <c r="L45" i="18"/>
  <c r="M45" i="18"/>
  <c r="L46" i="18"/>
  <c r="M46" i="18"/>
  <c r="L47" i="18"/>
  <c r="M47" i="18"/>
  <c r="L48" i="18"/>
  <c r="M48" i="18"/>
  <c r="L49" i="18"/>
  <c r="M49" i="18"/>
  <c r="L50" i="18"/>
  <c r="M50" i="18"/>
  <c r="L51" i="18"/>
  <c r="M51" i="18"/>
  <c r="L52" i="18"/>
  <c r="M52" i="18"/>
  <c r="L53" i="18"/>
  <c r="M53" i="18"/>
  <c r="L54" i="18"/>
  <c r="M54" i="18"/>
  <c r="L55" i="18"/>
  <c r="M55" i="18"/>
  <c r="L56" i="18"/>
  <c r="M56" i="18"/>
  <c r="L57" i="18"/>
  <c r="M57" i="18"/>
  <c r="L58" i="18"/>
  <c r="M58" i="18"/>
  <c r="L59" i="18"/>
  <c r="M59" i="18"/>
  <c r="L60" i="18"/>
  <c r="M60" i="18"/>
  <c r="L61" i="18"/>
  <c r="M61" i="18"/>
  <c r="L62" i="18"/>
  <c r="M62" i="18"/>
  <c r="L63" i="18"/>
  <c r="M63" i="18"/>
  <c r="L64" i="18"/>
  <c r="M64" i="18"/>
  <c r="L65" i="18"/>
  <c r="M65" i="18"/>
  <c r="L66" i="18"/>
  <c r="M66" i="18"/>
  <c r="L67" i="18"/>
  <c r="M67" i="18"/>
  <c r="L68" i="18"/>
  <c r="M68" i="18"/>
  <c r="L69" i="18"/>
  <c r="M69" i="18"/>
  <c r="L70" i="18"/>
  <c r="M70" i="18"/>
  <c r="L71" i="18"/>
  <c r="M71" i="18"/>
  <c r="L72" i="18"/>
  <c r="M72" i="18"/>
  <c r="L73" i="18"/>
  <c r="M73" i="18"/>
  <c r="L74" i="18"/>
  <c r="M74" i="18"/>
  <c r="L75" i="18"/>
  <c r="M75" i="18"/>
  <c r="L76" i="18"/>
  <c r="M76" i="18"/>
  <c r="L77" i="18"/>
  <c r="M77" i="18"/>
  <c r="L78" i="18"/>
  <c r="M78" i="18"/>
  <c r="L79" i="18"/>
  <c r="M79" i="18"/>
  <c r="L80" i="18"/>
  <c r="M80" i="18"/>
  <c r="L81" i="18"/>
  <c r="M81" i="18"/>
  <c r="L82" i="18"/>
  <c r="M82" i="18"/>
  <c r="L83" i="18"/>
  <c r="M83" i="18"/>
  <c r="L84" i="18"/>
  <c r="M84" i="18"/>
  <c r="L85" i="18"/>
  <c r="M85" i="18"/>
  <c r="L86" i="18"/>
  <c r="M86" i="18"/>
  <c r="L87" i="18"/>
  <c r="M87" i="18"/>
  <c r="L88" i="18"/>
  <c r="M88" i="18"/>
  <c r="L89" i="18"/>
  <c r="M89" i="18"/>
  <c r="L90" i="18"/>
  <c r="M90" i="18"/>
  <c r="L91" i="18"/>
  <c r="M91" i="18"/>
  <c r="L92" i="18"/>
  <c r="M92" i="18"/>
  <c r="L93" i="18"/>
  <c r="M93" i="18"/>
  <c r="L94" i="18"/>
  <c r="M94" i="18"/>
  <c r="L95" i="18"/>
  <c r="M95" i="18"/>
  <c r="L96" i="18"/>
  <c r="M96" i="18"/>
  <c r="L97" i="18"/>
  <c r="M97" i="18"/>
  <c r="L98" i="18"/>
  <c r="M98" i="18"/>
  <c r="L99" i="18"/>
  <c r="M99" i="18"/>
  <c r="L100" i="18"/>
  <c r="M100" i="18"/>
  <c r="L101" i="18"/>
  <c r="M101" i="18"/>
  <c r="L102" i="18"/>
  <c r="M102" i="18"/>
  <c r="L103" i="18"/>
  <c r="M103" i="18"/>
  <c r="L104" i="18"/>
  <c r="M104" i="18"/>
  <c r="L105" i="18"/>
  <c r="M105" i="18"/>
  <c r="L106" i="18"/>
  <c r="M106" i="18"/>
  <c r="L107" i="18"/>
  <c r="M107" i="18"/>
  <c r="L108" i="18"/>
  <c r="M108" i="18"/>
  <c r="L109" i="18"/>
  <c r="M109" i="18"/>
  <c r="L110" i="18"/>
  <c r="M110" i="18"/>
  <c r="L111" i="18"/>
  <c r="M111" i="18"/>
  <c r="L112" i="18"/>
  <c r="M112" i="18"/>
  <c r="L113" i="18"/>
  <c r="M113" i="18"/>
  <c r="L114" i="18"/>
  <c r="M114" i="18"/>
  <c r="L115" i="18"/>
  <c r="M115" i="18"/>
  <c r="L116" i="18"/>
  <c r="M116" i="18"/>
  <c r="L117" i="18"/>
  <c r="M117" i="18"/>
  <c r="L118" i="18"/>
  <c r="M118" i="18"/>
  <c r="L119" i="18"/>
  <c r="M119" i="18"/>
  <c r="L120" i="18"/>
  <c r="M120" i="18"/>
  <c r="L121" i="18"/>
  <c r="M121" i="18"/>
  <c r="L122" i="18"/>
  <c r="M122" i="18"/>
  <c r="L123" i="18"/>
  <c r="M123" i="18"/>
  <c r="L124" i="18"/>
  <c r="M124" i="18"/>
  <c r="L146" i="22"/>
  <c r="M146" i="22"/>
  <c r="L147" i="22"/>
  <c r="M147" i="22"/>
  <c r="L148" i="22"/>
  <c r="M148" i="22"/>
  <c r="L149" i="22"/>
  <c r="M149" i="22"/>
  <c r="L150" i="22"/>
  <c r="M150" i="22"/>
  <c r="L151" i="22"/>
  <c r="M151" i="22"/>
  <c r="L152" i="22"/>
  <c r="M152" i="22"/>
  <c r="L153" i="22"/>
  <c r="M153" i="22"/>
  <c r="L154" i="22"/>
  <c r="L220" i="22"/>
  <c r="M220" i="22"/>
  <c r="L221" i="22"/>
  <c r="M221" i="22"/>
  <c r="L222" i="22"/>
  <c r="M222" i="22"/>
  <c r="L223" i="22"/>
  <c r="M223" i="22"/>
  <c r="L278" i="22"/>
  <c r="M278" i="22"/>
  <c r="L279" i="22"/>
  <c r="M279" i="22"/>
  <c r="L280" i="22"/>
  <c r="M280" i="22"/>
  <c r="L281" i="22"/>
  <c r="M281" i="22"/>
  <c r="L155" i="22"/>
  <c r="M155" i="22"/>
  <c r="L156" i="22"/>
  <c r="M156" i="22"/>
  <c r="L157" i="22"/>
  <c r="M157" i="22"/>
  <c r="L158" i="22"/>
  <c r="M158" i="22"/>
  <c r="L159" i="22"/>
  <c r="M159" i="22"/>
  <c r="L306" i="22"/>
  <c r="M306" i="22"/>
  <c r="L307" i="22"/>
  <c r="M307" i="22"/>
  <c r="L308" i="22"/>
  <c r="M308" i="22"/>
  <c r="L309" i="22"/>
  <c r="M309" i="22"/>
  <c r="K3" i="22"/>
  <c r="K4" i="22"/>
  <c r="K5" i="22"/>
  <c r="K6" i="22"/>
  <c r="K7" i="22"/>
  <c r="K8" i="22"/>
  <c r="K9" i="22"/>
  <c r="K10" i="22"/>
  <c r="K130" i="22"/>
  <c r="K131" i="22"/>
  <c r="K132" i="22"/>
  <c r="K182" i="22"/>
  <c r="K183" i="22"/>
  <c r="K184" i="22"/>
  <c r="K11" i="22"/>
  <c r="K12" i="22"/>
  <c r="K13" i="22"/>
  <c r="K14" i="22"/>
  <c r="K15" i="22"/>
  <c r="K16" i="22"/>
  <c r="K133" i="22"/>
  <c r="K134" i="22"/>
  <c r="K135" i="22"/>
  <c r="K17" i="22"/>
  <c r="K18" i="22"/>
  <c r="K19" i="22"/>
  <c r="K185" i="22"/>
  <c r="K186" i="22"/>
  <c r="K187" i="22"/>
  <c r="K20" i="22"/>
  <c r="K21" i="22"/>
  <c r="K22" i="22"/>
  <c r="K160" i="22"/>
  <c r="K161" i="22"/>
  <c r="K162" i="22"/>
  <c r="K23" i="22"/>
  <c r="K24" i="22"/>
  <c r="K25" i="22"/>
  <c r="K26" i="22"/>
  <c r="K27" i="22"/>
  <c r="K28" i="22"/>
  <c r="K224" i="22"/>
  <c r="K225" i="22"/>
  <c r="K226" i="22"/>
  <c r="K163" i="22"/>
  <c r="K282" i="22"/>
  <c r="K283" i="22"/>
  <c r="K29" i="22"/>
  <c r="K30" i="22"/>
  <c r="K31" i="22"/>
  <c r="K32" i="22"/>
  <c r="K33" i="22"/>
  <c r="K34" i="22"/>
  <c r="K35" i="22"/>
  <c r="K36" i="22"/>
  <c r="K37" i="22"/>
  <c r="K284" i="22"/>
  <c r="K285" i="22"/>
  <c r="K164" i="22"/>
  <c r="K165" i="22"/>
  <c r="K227" i="22"/>
  <c r="K228" i="22"/>
  <c r="K229" i="22"/>
  <c r="K38" i="22"/>
  <c r="K39" i="22"/>
  <c r="K40" i="22"/>
  <c r="K41" i="22"/>
  <c r="K42" i="22"/>
  <c r="K43" i="22"/>
  <c r="K166" i="22"/>
  <c r="K167" i="22"/>
  <c r="K168" i="22"/>
  <c r="K169" i="22"/>
  <c r="K44" i="22"/>
  <c r="K45" i="22"/>
  <c r="K46" i="22"/>
  <c r="K230" i="22"/>
  <c r="K231" i="22"/>
  <c r="K232" i="22"/>
  <c r="K233" i="22"/>
  <c r="K47" i="22"/>
  <c r="K48" i="22"/>
  <c r="K170" i="22"/>
  <c r="K171" i="22"/>
  <c r="K172" i="22"/>
  <c r="K286" i="22"/>
  <c r="K49" i="22"/>
  <c r="K50" i="22"/>
  <c r="K51" i="22"/>
  <c r="K52" i="22"/>
  <c r="K53" i="22"/>
  <c r="K54" i="22"/>
  <c r="K55" i="22"/>
  <c r="K234" i="22"/>
  <c r="K235" i="22"/>
  <c r="K287" i="22"/>
  <c r="K288" i="22"/>
  <c r="K289" i="22"/>
  <c r="K173" i="22"/>
  <c r="K236" i="22"/>
  <c r="K237" i="22"/>
  <c r="K56" i="22"/>
  <c r="K57" i="22"/>
  <c r="K58" i="22"/>
  <c r="K59" i="22"/>
  <c r="K60" i="22"/>
  <c r="K61" i="22"/>
  <c r="K62" i="22"/>
  <c r="K174" i="22"/>
  <c r="K175" i="22"/>
  <c r="K176" i="22"/>
  <c r="K177" i="22"/>
  <c r="K63" i="22"/>
  <c r="K64" i="22"/>
  <c r="K238" i="22"/>
  <c r="K239" i="22"/>
  <c r="K240" i="22"/>
  <c r="K241" i="22"/>
  <c r="K65" i="22"/>
  <c r="K66" i="22"/>
  <c r="K67" i="22"/>
  <c r="K178" i="22"/>
  <c r="K179" i="22"/>
  <c r="K180" i="22"/>
  <c r="K181" i="22"/>
  <c r="K68" i="22"/>
  <c r="K69" i="22"/>
  <c r="K70" i="22"/>
  <c r="K71" i="22"/>
  <c r="K72" i="22"/>
  <c r="K73" i="22"/>
  <c r="K242" i="22"/>
  <c r="K243" i="22"/>
  <c r="K244" i="22"/>
  <c r="K290" i="22"/>
  <c r="K291" i="22"/>
  <c r="K292" i="22"/>
  <c r="K293" i="22"/>
  <c r="K245" i="22"/>
  <c r="K74" i="22"/>
  <c r="K75" i="22"/>
  <c r="K76" i="22"/>
  <c r="K77" i="22"/>
  <c r="K78" i="22"/>
  <c r="K79" i="22"/>
  <c r="K80" i="22"/>
  <c r="K81" i="22"/>
  <c r="K188" i="22"/>
  <c r="K189" i="22"/>
  <c r="K190" i="22"/>
  <c r="K191" i="22"/>
  <c r="K82" i="22"/>
  <c r="K246" i="22"/>
  <c r="K247" i="22"/>
  <c r="K248" i="22"/>
  <c r="K249" i="22"/>
  <c r="K83" i="22"/>
  <c r="K84" i="22"/>
  <c r="K85" i="22"/>
  <c r="K86" i="22"/>
  <c r="K192" i="22"/>
  <c r="K193" i="22"/>
  <c r="K194" i="22"/>
  <c r="K195" i="22"/>
  <c r="K87" i="22"/>
  <c r="K88" i="22"/>
  <c r="K89" i="22"/>
  <c r="K90" i="22"/>
  <c r="K91" i="22"/>
  <c r="K250" i="22"/>
  <c r="K251" i="22"/>
  <c r="K252" i="22"/>
  <c r="K253" i="22"/>
  <c r="K196" i="22"/>
  <c r="K294" i="22"/>
  <c r="K295" i="22"/>
  <c r="K296" i="22"/>
  <c r="K92" i="22"/>
  <c r="K93" i="22"/>
  <c r="K94" i="22"/>
  <c r="K95" i="22"/>
  <c r="K96" i="22"/>
  <c r="K97" i="22"/>
  <c r="K98" i="22"/>
  <c r="K99" i="22"/>
  <c r="K100" i="22"/>
  <c r="K297" i="22"/>
  <c r="K197" i="22"/>
  <c r="K198" i="22"/>
  <c r="K199" i="22"/>
  <c r="K254" i="22"/>
  <c r="K255" i="22"/>
  <c r="K256" i="22"/>
  <c r="K257" i="22"/>
  <c r="K101" i="22"/>
  <c r="K102" i="22"/>
  <c r="K103" i="22"/>
  <c r="K104" i="22"/>
  <c r="K105" i="22"/>
  <c r="K200" i="22"/>
  <c r="K201" i="22"/>
  <c r="K202" i="22"/>
  <c r="K203" i="22"/>
  <c r="K106" i="22"/>
  <c r="K107" i="22"/>
  <c r="K108" i="22"/>
  <c r="K109" i="22"/>
  <c r="K258" i="22"/>
  <c r="K259" i="22"/>
  <c r="K260" i="22"/>
  <c r="K261" i="22"/>
  <c r="K110" i="22"/>
  <c r="K204" i="22"/>
  <c r="K205" i="22"/>
  <c r="K298" i="22"/>
  <c r="K299" i="22"/>
  <c r="K111" i="22"/>
  <c r="K112" i="22"/>
  <c r="K113" i="22"/>
  <c r="K114" i="22"/>
  <c r="K115" i="22"/>
  <c r="K116" i="22"/>
  <c r="K117" i="22"/>
  <c r="K118" i="22"/>
  <c r="K262" i="22"/>
  <c r="K300" i="22"/>
  <c r="K301" i="22"/>
  <c r="K206" i="22"/>
  <c r="K207" i="22"/>
  <c r="K263" i="22"/>
  <c r="K264" i="22"/>
  <c r="K265" i="22"/>
  <c r="K119" i="22"/>
  <c r="K120" i="22"/>
  <c r="K121" i="22"/>
  <c r="K122" i="22"/>
  <c r="K123" i="22"/>
  <c r="K124" i="22"/>
  <c r="K208" i="22"/>
  <c r="K209" i="22"/>
  <c r="K210" i="22"/>
  <c r="K211" i="22"/>
  <c r="K125" i="22"/>
  <c r="K126" i="22"/>
  <c r="K127" i="22"/>
  <c r="K266" i="22"/>
  <c r="K267" i="22"/>
  <c r="K268" i="22"/>
  <c r="K269" i="22"/>
  <c r="K128" i="22"/>
  <c r="K129" i="22"/>
  <c r="K212" i="22"/>
  <c r="K213" i="22"/>
  <c r="K214" i="22"/>
  <c r="K302" i="22"/>
  <c r="K136" i="22"/>
  <c r="K270" i="22"/>
  <c r="K271" i="22"/>
  <c r="K272" i="22"/>
  <c r="K273" i="22"/>
  <c r="K137" i="22"/>
  <c r="K138" i="22"/>
  <c r="K139" i="22"/>
  <c r="K140" i="22"/>
  <c r="K303" i="22"/>
  <c r="K304" i="22"/>
  <c r="K305" i="22"/>
  <c r="K215" i="22"/>
  <c r="K141" i="22"/>
  <c r="K142" i="22"/>
  <c r="K143" i="22"/>
  <c r="K144" i="22"/>
  <c r="K145" i="22"/>
  <c r="K274" i="22"/>
  <c r="K275" i="22"/>
  <c r="K276" i="22"/>
  <c r="K277" i="22"/>
  <c r="K216" i="22"/>
  <c r="K217" i="22"/>
  <c r="K218" i="22"/>
  <c r="K219" i="22"/>
  <c r="K146" i="22"/>
  <c r="K147" i="22"/>
  <c r="K148" i="22"/>
  <c r="K149" i="22"/>
  <c r="K150" i="22"/>
  <c r="K151" i="22"/>
  <c r="K152" i="22"/>
  <c r="K153" i="22"/>
  <c r="K154" i="22"/>
  <c r="K220" i="22"/>
  <c r="K221" i="22"/>
  <c r="K222" i="22"/>
  <c r="K223" i="22"/>
  <c r="K278" i="22"/>
  <c r="K279" i="22"/>
  <c r="K280" i="22"/>
  <c r="K281" i="22"/>
  <c r="K155" i="22"/>
  <c r="K156" i="22"/>
  <c r="K157" i="22"/>
  <c r="K158" i="22"/>
  <c r="K159" i="22"/>
  <c r="K306" i="22"/>
  <c r="K307" i="22"/>
  <c r="K308" i="22"/>
  <c r="K309" i="22"/>
  <c r="K2" i="22"/>
  <c r="W9" i="20"/>
  <c r="W36" i="20"/>
  <c r="W35" i="20"/>
  <c r="W71" i="20"/>
  <c r="W70" i="20"/>
  <c r="W50" i="20"/>
  <c r="W44" i="20"/>
  <c r="W25" i="20"/>
  <c r="W17" i="20"/>
  <c r="W4" i="20"/>
  <c r="A38" i="20" l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30" i="20"/>
  <c r="A31" i="20" s="1"/>
  <c r="A32" i="20" s="1"/>
  <c r="A33" i="20" s="1"/>
  <c r="D7" i="20"/>
  <c r="D4" i="20"/>
  <c r="A66" i="20" l="1"/>
  <c r="D65" i="20"/>
  <c r="A34" i="20"/>
  <c r="D33" i="20"/>
  <c r="D30" i="20"/>
  <c r="D11" i="20"/>
  <c r="D9" i="20"/>
  <c r="L109" i="22"/>
  <c r="L258" i="22"/>
  <c r="M20" i="22"/>
  <c r="M21" i="22"/>
  <c r="M22" i="22"/>
  <c r="M160" i="22"/>
  <c r="M161" i="22"/>
  <c r="M162" i="22"/>
  <c r="M23" i="22"/>
  <c r="M24" i="22"/>
  <c r="M185" i="22"/>
  <c r="M186" i="22"/>
  <c r="M187" i="22"/>
  <c r="M25" i="22"/>
  <c r="M224" i="22"/>
  <c r="M225" i="22"/>
  <c r="M226" i="22"/>
  <c r="M163" i="22"/>
  <c r="M282" i="22"/>
  <c r="M283" i="22"/>
  <c r="M29" i="22"/>
  <c r="M30" i="22"/>
  <c r="M26" i="22"/>
  <c r="M27" i="22"/>
  <c r="M28" i="22"/>
  <c r="M46" i="22"/>
  <c r="M233" i="22"/>
  <c r="M47" i="22"/>
  <c r="M48" i="22"/>
  <c r="M170" i="22"/>
  <c r="M171" i="22"/>
  <c r="M172" i="22"/>
  <c r="M286" i="22"/>
  <c r="M49" i="22"/>
  <c r="M230" i="22"/>
  <c r="M231" i="22"/>
  <c r="M232" i="22"/>
  <c r="M50" i="22"/>
  <c r="M54" i="22"/>
  <c r="M55" i="22"/>
  <c r="M234" i="22"/>
  <c r="M235" i="22"/>
  <c r="M287" i="22"/>
  <c r="M288" i="22"/>
  <c r="M289" i="22"/>
  <c r="M173" i="22"/>
  <c r="M51" i="22"/>
  <c r="M52" i="22"/>
  <c r="M53" i="22"/>
  <c r="M236" i="22"/>
  <c r="M59" i="22"/>
  <c r="M60" i="22"/>
  <c r="M61" i="22"/>
  <c r="M63" i="22"/>
  <c r="M241" i="22"/>
  <c r="M65" i="22"/>
  <c r="M66" i="22"/>
  <c r="M68" i="22"/>
  <c r="M73" i="22"/>
  <c r="M242" i="22"/>
  <c r="M243" i="22"/>
  <c r="M245" i="22"/>
  <c r="M78" i="22"/>
  <c r="M79" i="22"/>
  <c r="M80" i="22"/>
  <c r="M62" i="22"/>
  <c r="M174" i="22"/>
  <c r="M175" i="22"/>
  <c r="M176" i="22"/>
  <c r="M177" i="22"/>
  <c r="M237" i="22"/>
  <c r="M56" i="22"/>
  <c r="M57" i="22"/>
  <c r="M58" i="22"/>
  <c r="M67" i="22"/>
  <c r="M178" i="22"/>
  <c r="M179" i="22"/>
  <c r="M180" i="22"/>
  <c r="M181" i="22"/>
  <c r="M64" i="22"/>
  <c r="M238" i="22"/>
  <c r="M239" i="22"/>
  <c r="M240" i="22"/>
  <c r="M244" i="22"/>
  <c r="M290" i="22"/>
  <c r="M291" i="22"/>
  <c r="M292" i="22"/>
  <c r="M293" i="22"/>
  <c r="M69" i="22"/>
  <c r="M70" i="22"/>
  <c r="M71" i="22"/>
  <c r="M72" i="22"/>
  <c r="M81" i="22"/>
  <c r="M188" i="22"/>
  <c r="M189" i="22"/>
  <c r="M190" i="22"/>
  <c r="M191" i="22"/>
  <c r="M74" i="22"/>
  <c r="M75" i="22"/>
  <c r="M76" i="22"/>
  <c r="M77" i="22"/>
  <c r="M82" i="22"/>
  <c r="M83" i="22"/>
  <c r="M84" i="22"/>
  <c r="M85" i="22"/>
  <c r="M87" i="22"/>
  <c r="M250" i="22"/>
  <c r="M251" i="22"/>
  <c r="M252" i="22"/>
  <c r="M92" i="22"/>
  <c r="M97" i="22"/>
  <c r="M98" i="22"/>
  <c r="M99" i="22"/>
  <c r="M254" i="22"/>
  <c r="M102" i="22"/>
  <c r="M103" i="22"/>
  <c r="M104" i="22"/>
  <c r="M86" i="22"/>
  <c r="M192" i="22"/>
  <c r="M193" i="22"/>
  <c r="M194" i="22"/>
  <c r="M195" i="22"/>
  <c r="M246" i="22"/>
  <c r="M247" i="22"/>
  <c r="M248" i="22"/>
  <c r="M249" i="22"/>
  <c r="M253" i="22"/>
  <c r="M196" i="22"/>
  <c r="M294" i="22"/>
  <c r="M295" i="22"/>
  <c r="M296" i="22"/>
  <c r="M88" i="22"/>
  <c r="M89" i="22"/>
  <c r="M90" i="22"/>
  <c r="M91" i="22"/>
  <c r="M100" i="22"/>
  <c r="M297" i="22"/>
  <c r="M197" i="22"/>
  <c r="M198" i="22"/>
  <c r="M199" i="22"/>
  <c r="M93" i="22"/>
  <c r="M94" i="22"/>
  <c r="M95" i="22"/>
  <c r="M96" i="22"/>
  <c r="M105" i="22"/>
  <c r="M200" i="22"/>
  <c r="M201" i="22"/>
  <c r="M202" i="22"/>
  <c r="M203" i="22"/>
  <c r="M255" i="22"/>
  <c r="M256" i="22"/>
  <c r="M257" i="22"/>
  <c r="M101" i="22"/>
  <c r="M106" i="22"/>
  <c r="M259" i="22"/>
  <c r="M260" i="22"/>
  <c r="M261" i="22"/>
  <c r="M110" i="22"/>
  <c r="M204" i="22"/>
  <c r="M205" i="22"/>
  <c r="M298" i="22"/>
  <c r="M263" i="22"/>
  <c r="M121" i="22"/>
  <c r="M122" i="22"/>
  <c r="M123" i="22"/>
  <c r="M124" i="22"/>
  <c r="M208" i="22"/>
  <c r="M209" i="22"/>
  <c r="M210" i="22"/>
  <c r="M111" i="22"/>
  <c r="M116" i="22"/>
  <c r="M117" i="22"/>
  <c r="M118" i="22"/>
  <c r="M262" i="22"/>
  <c r="M300" i="22"/>
  <c r="M301" i="22"/>
  <c r="M206" i="22"/>
  <c r="M125" i="22"/>
  <c r="M268" i="22"/>
  <c r="M269" i="22"/>
  <c r="M128" i="22"/>
  <c r="M129" i="22"/>
  <c r="M212" i="22"/>
  <c r="M213" i="22"/>
  <c r="M214" i="22"/>
  <c r="M299" i="22"/>
  <c r="M107" i="22"/>
  <c r="M108" i="22"/>
  <c r="M109" i="22"/>
  <c r="M258" i="22"/>
  <c r="M207" i="22"/>
  <c r="M112" i="22"/>
  <c r="M113" i="22"/>
  <c r="M114" i="22"/>
  <c r="M115" i="22"/>
  <c r="M211" i="22"/>
  <c r="M264" i="22"/>
  <c r="M265" i="22"/>
  <c r="M119" i="22"/>
  <c r="M120" i="22"/>
  <c r="M302" i="22"/>
  <c r="M126" i="22"/>
  <c r="M127" i="22"/>
  <c r="M266" i="22"/>
  <c r="M267" i="22"/>
  <c r="M136" i="22"/>
  <c r="M137" i="22"/>
  <c r="M138" i="22"/>
  <c r="M139" i="22"/>
  <c r="M140" i="22"/>
  <c r="M303" i="22"/>
  <c r="M304" i="22"/>
  <c r="M305" i="22"/>
  <c r="M215" i="22"/>
  <c r="M270" i="22"/>
  <c r="M271" i="22"/>
  <c r="M2" i="22"/>
  <c r="M7" i="22"/>
  <c r="M8" i="22"/>
  <c r="M9" i="22"/>
  <c r="M10" i="22"/>
  <c r="M130" i="22"/>
  <c r="M131" i="22"/>
  <c r="M132" i="22"/>
  <c r="M182" i="22"/>
  <c r="M3" i="22"/>
  <c r="M4" i="22"/>
  <c r="M31" i="22"/>
  <c r="M36" i="22"/>
  <c r="M37" i="22"/>
  <c r="M284" i="22"/>
  <c r="M285" i="22"/>
  <c r="M164" i="22"/>
  <c r="M165" i="22"/>
  <c r="M227" i="22"/>
  <c r="M228" i="22"/>
  <c r="M32" i="22"/>
  <c r="M33" i="22"/>
  <c r="M141" i="22"/>
  <c r="M274" i="22"/>
  <c r="M275" i="22"/>
  <c r="M276" i="22"/>
  <c r="M277" i="22"/>
  <c r="M216" i="22"/>
  <c r="M217" i="22"/>
  <c r="M218" i="22"/>
  <c r="M219" i="22"/>
  <c r="M142" i="22"/>
  <c r="M143" i="22"/>
  <c r="M183" i="22"/>
  <c r="M14" i="22"/>
  <c r="M15" i="22"/>
  <c r="M16" i="22"/>
  <c r="M133" i="22"/>
  <c r="M134" i="22"/>
  <c r="M135" i="22"/>
  <c r="M17" i="22"/>
  <c r="M18" i="22"/>
  <c r="M184" i="22"/>
  <c r="M11" i="22"/>
  <c r="M229" i="22"/>
  <c r="M42" i="22"/>
  <c r="M43" i="22"/>
  <c r="M166" i="22"/>
  <c r="M167" i="22"/>
  <c r="M168" i="22"/>
  <c r="M169" i="22"/>
  <c r="M44" i="22"/>
  <c r="M45" i="22"/>
  <c r="M38" i="22"/>
  <c r="M39" i="22"/>
  <c r="M272" i="22"/>
  <c r="M273" i="22"/>
  <c r="M5" i="22"/>
  <c r="M6" i="22"/>
  <c r="M34" i="22"/>
  <c r="M35" i="22"/>
  <c r="M144" i="22"/>
  <c r="M145" i="22"/>
  <c r="M12" i="22"/>
  <c r="M13" i="22"/>
  <c r="M40" i="22"/>
  <c r="M41" i="22"/>
  <c r="M19" i="22"/>
  <c r="L3" i="22"/>
  <c r="L4" i="22"/>
  <c r="L5" i="22"/>
  <c r="L6" i="22"/>
  <c r="L7" i="22"/>
  <c r="L8" i="22"/>
  <c r="L9" i="22"/>
  <c r="L10" i="22"/>
  <c r="L94" i="22"/>
  <c r="L95" i="22"/>
  <c r="L96" i="22"/>
  <c r="L130" i="22"/>
  <c r="L131" i="22"/>
  <c r="L132" i="22"/>
  <c r="L182" i="22"/>
  <c r="L183" i="22"/>
  <c r="L184" i="22"/>
  <c r="L11" i="22"/>
  <c r="L12" i="22"/>
  <c r="L13" i="22"/>
  <c r="L97" i="22"/>
  <c r="L98" i="22"/>
  <c r="L99" i="22"/>
  <c r="L14" i="22"/>
  <c r="L15" i="22"/>
  <c r="L16" i="22"/>
  <c r="L133" i="22"/>
  <c r="L134" i="22"/>
  <c r="L135" i="22"/>
  <c r="L17" i="22"/>
  <c r="L18" i="22"/>
  <c r="L19" i="22"/>
  <c r="L106" i="22"/>
  <c r="L107" i="22"/>
  <c r="L108" i="22"/>
  <c r="L185" i="22"/>
  <c r="L186" i="22"/>
  <c r="L187" i="22"/>
  <c r="L20" i="22"/>
  <c r="L21" i="22"/>
  <c r="L22" i="22"/>
  <c r="L160" i="22"/>
  <c r="L161" i="22"/>
  <c r="L162" i="22"/>
  <c r="L259" i="22"/>
  <c r="L23" i="22"/>
  <c r="L24" i="22"/>
  <c r="L25" i="22"/>
  <c r="L26" i="22"/>
  <c r="L163" i="22"/>
  <c r="L282" i="22"/>
  <c r="L283" i="22"/>
  <c r="L29" i="22"/>
  <c r="L35" i="22"/>
  <c r="L36" i="22"/>
  <c r="L37" i="22"/>
  <c r="L284" i="22"/>
  <c r="L229" i="22"/>
  <c r="L38" i="22"/>
  <c r="L39" i="22"/>
  <c r="L40" i="22"/>
  <c r="L27" i="22"/>
  <c r="L28" i="22"/>
  <c r="L224" i="22"/>
  <c r="L225" i="22"/>
  <c r="L226" i="22"/>
  <c r="L260" i="22"/>
  <c r="L261" i="22"/>
  <c r="L110" i="22"/>
  <c r="L204" i="22"/>
  <c r="L30" i="22"/>
  <c r="L31" i="22"/>
  <c r="L32" i="22"/>
  <c r="L33" i="22"/>
  <c r="L34" i="22"/>
  <c r="L205" i="22"/>
  <c r="L298" i="22"/>
  <c r="L299" i="22"/>
  <c r="L111" i="22"/>
  <c r="L285" i="22"/>
  <c r="L164" i="22"/>
  <c r="L165" i="22"/>
  <c r="L227" i="22"/>
  <c r="L228" i="22"/>
  <c r="L112" i="22"/>
  <c r="L113" i="22"/>
  <c r="L114" i="22"/>
  <c r="L115" i="22"/>
  <c r="L41" i="22"/>
  <c r="L42" i="22"/>
  <c r="L43" i="22"/>
  <c r="L166" i="22"/>
  <c r="L167" i="22"/>
  <c r="L116" i="22"/>
  <c r="L117" i="22"/>
  <c r="L118" i="22"/>
  <c r="L262" i="22"/>
  <c r="L168" i="22"/>
  <c r="L169" i="22"/>
  <c r="L44" i="22"/>
  <c r="L45" i="22"/>
  <c r="L47" i="22"/>
  <c r="L48" i="22"/>
  <c r="L170" i="22"/>
  <c r="L171" i="22"/>
  <c r="L52" i="22"/>
  <c r="L53" i="22"/>
  <c r="L54" i="22"/>
  <c r="L55" i="22"/>
  <c r="L173" i="22"/>
  <c r="L236" i="22"/>
  <c r="L237" i="22"/>
  <c r="L56" i="22"/>
  <c r="L46" i="22"/>
  <c r="L230" i="22"/>
  <c r="L231" i="22"/>
  <c r="L232" i="22"/>
  <c r="L233" i="22"/>
  <c r="L300" i="22"/>
  <c r="L301" i="22"/>
  <c r="L206" i="22"/>
  <c r="L207" i="22"/>
  <c r="L172" i="22"/>
  <c r="L286" i="22"/>
  <c r="L49" i="22"/>
  <c r="L50" i="22"/>
  <c r="L51" i="22"/>
  <c r="L263" i="22"/>
  <c r="L264" i="22"/>
  <c r="L265" i="22"/>
  <c r="L119" i="22"/>
  <c r="L234" i="22"/>
  <c r="L235" i="22"/>
  <c r="L287" i="22"/>
  <c r="L288" i="22"/>
  <c r="L289" i="22"/>
  <c r="L120" i="22"/>
  <c r="L121" i="22"/>
  <c r="L122" i="22"/>
  <c r="L123" i="22"/>
  <c r="L57" i="22"/>
  <c r="L58" i="22"/>
  <c r="L59" i="22"/>
  <c r="L60" i="22"/>
  <c r="L61" i="22"/>
  <c r="L124" i="22"/>
  <c r="L208" i="22"/>
  <c r="L209" i="22"/>
  <c r="L210" i="22"/>
  <c r="L62" i="22"/>
  <c r="L174" i="22"/>
  <c r="L175" i="22"/>
  <c r="L176" i="22"/>
  <c r="L177" i="22"/>
  <c r="L63" i="22"/>
  <c r="L64" i="22"/>
  <c r="L238" i="22"/>
  <c r="L68" i="22"/>
  <c r="L69" i="22"/>
  <c r="L70" i="22"/>
  <c r="L71" i="22"/>
  <c r="L72" i="22"/>
  <c r="L73" i="22"/>
  <c r="L242" i="22"/>
  <c r="L243" i="22"/>
  <c r="L240" i="22"/>
  <c r="L241" i="22"/>
  <c r="L65" i="22"/>
  <c r="L66" i="22"/>
  <c r="L67" i="22"/>
  <c r="L178" i="22"/>
  <c r="L179" i="22"/>
  <c r="L180" i="22"/>
  <c r="L290" i="22"/>
  <c r="L291" i="22"/>
  <c r="L292" i="22"/>
  <c r="L293" i="22"/>
  <c r="L245" i="22"/>
  <c r="L74" i="22"/>
  <c r="L75" i="22"/>
  <c r="L76" i="22"/>
  <c r="L239" i="22"/>
  <c r="L211" i="22"/>
  <c r="L125" i="22"/>
  <c r="L126" i="22"/>
  <c r="L127" i="22"/>
  <c r="L181" i="22"/>
  <c r="L266" i="22"/>
  <c r="L267" i="22"/>
  <c r="L268" i="22"/>
  <c r="L269" i="22"/>
  <c r="L244" i="22"/>
  <c r="L128" i="22"/>
  <c r="L129" i="22"/>
  <c r="L212" i="22"/>
  <c r="L213" i="22"/>
  <c r="L77" i="22"/>
  <c r="L214" i="22"/>
  <c r="L302" i="22"/>
  <c r="L136" i="22"/>
  <c r="L270" i="22"/>
  <c r="L78" i="22"/>
  <c r="L79" i="22"/>
  <c r="L80" i="22"/>
  <c r="L81" i="22"/>
  <c r="L188" i="22"/>
  <c r="L189" i="22"/>
  <c r="L190" i="22"/>
  <c r="L191" i="22"/>
  <c r="L82" i="22"/>
  <c r="L271" i="22"/>
  <c r="L272" i="22"/>
  <c r="L193" i="22"/>
  <c r="L194" i="22"/>
  <c r="L195" i="22"/>
  <c r="L87" i="22"/>
  <c r="L88" i="22"/>
  <c r="L89" i="22"/>
  <c r="L90" i="22"/>
  <c r="L91" i="22"/>
  <c r="L250" i="22"/>
  <c r="L304" i="22"/>
  <c r="L305" i="22"/>
  <c r="L100" i="22"/>
  <c r="L297" i="22"/>
  <c r="L197" i="22"/>
  <c r="L198" i="22"/>
  <c r="L199" i="22"/>
  <c r="L254" i="22"/>
  <c r="L255" i="22"/>
  <c r="L256" i="22"/>
  <c r="L257" i="22"/>
  <c r="L274" i="22"/>
  <c r="L275" i="22"/>
  <c r="L246" i="22"/>
  <c r="L247" i="22"/>
  <c r="L248" i="22"/>
  <c r="L249" i="22"/>
  <c r="L83" i="22"/>
  <c r="L84" i="22"/>
  <c r="L85" i="22"/>
  <c r="L86" i="22"/>
  <c r="L192" i="22"/>
  <c r="L138" i="22"/>
  <c r="L139" i="22"/>
  <c r="L251" i="22"/>
  <c r="L252" i="22"/>
  <c r="L253" i="22"/>
  <c r="L196" i="22"/>
  <c r="L294" i="22"/>
  <c r="L295" i="22"/>
  <c r="L296" i="22"/>
  <c r="L92" i="22"/>
  <c r="L93" i="22"/>
  <c r="L142" i="22"/>
  <c r="L143" i="22"/>
  <c r="L101" i="22"/>
  <c r="L102" i="22"/>
  <c r="L103" i="22"/>
  <c r="L104" i="22"/>
  <c r="L105" i="22"/>
  <c r="L200" i="22"/>
  <c r="L201" i="22"/>
  <c r="L202" i="22"/>
  <c r="L203" i="22"/>
  <c r="L216" i="22"/>
  <c r="L217" i="22"/>
  <c r="L273" i="22"/>
  <c r="L137" i="22"/>
  <c r="L215" i="22"/>
  <c r="L141" i="22"/>
  <c r="L276" i="22"/>
  <c r="L277" i="22"/>
  <c r="L140" i="22"/>
  <c r="L303" i="22"/>
  <c r="L144" i="22"/>
  <c r="L145" i="22"/>
  <c r="L218" i="22"/>
  <c r="L219" i="22"/>
  <c r="L2" i="22"/>
  <c r="D34" i="20" l="1"/>
  <c r="A35" i="20"/>
  <c r="A67" i="20"/>
  <c r="D66" i="20"/>
  <c r="D31" i="20"/>
  <c r="D14" i="20"/>
  <c r="D15" i="20"/>
  <c r="A68" i="20" l="1"/>
  <c r="D67" i="20"/>
  <c r="A36" i="20"/>
  <c r="D19" i="20"/>
  <c r="P127" i="18"/>
  <c r="P19" i="8" s="1"/>
  <c r="A69" i="20" l="1"/>
  <c r="D68" i="20"/>
  <c r="D17" i="20"/>
  <c r="D23" i="20"/>
  <c r="O7" i="18"/>
  <c r="P7" i="18"/>
  <c r="O8" i="18"/>
  <c r="P8" i="18"/>
  <c r="O9" i="18"/>
  <c r="P9" i="18"/>
  <c r="O10" i="18"/>
  <c r="P10" i="18"/>
  <c r="O11" i="18"/>
  <c r="P11" i="18"/>
  <c r="O12" i="18"/>
  <c r="P12" i="18"/>
  <c r="O13" i="18"/>
  <c r="P13" i="18"/>
  <c r="O14" i="18"/>
  <c r="P14" i="18"/>
  <c r="O15" i="18"/>
  <c r="P15" i="18"/>
  <c r="O16" i="18"/>
  <c r="P16" i="18"/>
  <c r="O17" i="18"/>
  <c r="P17" i="18"/>
  <c r="O18" i="18"/>
  <c r="P18" i="18"/>
  <c r="O19" i="18"/>
  <c r="P19" i="18"/>
  <c r="Q19" i="18" s="1"/>
  <c r="O20" i="18"/>
  <c r="P20" i="18"/>
  <c r="O21" i="18"/>
  <c r="P21" i="18"/>
  <c r="O22" i="18"/>
  <c r="P22" i="18"/>
  <c r="O23" i="18"/>
  <c r="P23" i="18"/>
  <c r="O24" i="18"/>
  <c r="P24" i="18"/>
  <c r="O25" i="18"/>
  <c r="P25" i="18"/>
  <c r="O26" i="18"/>
  <c r="P26" i="18"/>
  <c r="O27" i="18"/>
  <c r="P27" i="18"/>
  <c r="O28" i="18"/>
  <c r="P28" i="18"/>
  <c r="O29" i="18"/>
  <c r="P29" i="18"/>
  <c r="O30" i="18"/>
  <c r="P30" i="18"/>
  <c r="O31" i="18"/>
  <c r="P31" i="18"/>
  <c r="O32" i="18"/>
  <c r="P32" i="18"/>
  <c r="O33" i="18"/>
  <c r="P33" i="18"/>
  <c r="O34" i="18"/>
  <c r="P34" i="18"/>
  <c r="O35" i="18"/>
  <c r="P35" i="18"/>
  <c r="O36" i="18"/>
  <c r="P36" i="18"/>
  <c r="O37" i="18"/>
  <c r="P37" i="18"/>
  <c r="O38" i="18"/>
  <c r="P38" i="18"/>
  <c r="O39" i="18"/>
  <c r="P39" i="18"/>
  <c r="O40" i="18"/>
  <c r="P40" i="18"/>
  <c r="O41" i="18"/>
  <c r="P41" i="18"/>
  <c r="O42" i="18"/>
  <c r="P42" i="18"/>
  <c r="O43" i="18"/>
  <c r="P43" i="18"/>
  <c r="O44" i="18"/>
  <c r="P44" i="18"/>
  <c r="O45" i="18"/>
  <c r="P45" i="18"/>
  <c r="O46" i="18"/>
  <c r="P46" i="18"/>
  <c r="O47" i="18"/>
  <c r="P47" i="18"/>
  <c r="O48" i="18"/>
  <c r="P48" i="18"/>
  <c r="O49" i="18"/>
  <c r="P49" i="18"/>
  <c r="O50" i="18"/>
  <c r="P50" i="18"/>
  <c r="O51" i="18"/>
  <c r="P51" i="18"/>
  <c r="O52" i="18"/>
  <c r="P52" i="18"/>
  <c r="O53" i="18"/>
  <c r="P53" i="18"/>
  <c r="O54" i="18"/>
  <c r="P54" i="18"/>
  <c r="O55" i="18"/>
  <c r="P55" i="18"/>
  <c r="O56" i="18"/>
  <c r="P56" i="18"/>
  <c r="O57" i="18"/>
  <c r="P57" i="18"/>
  <c r="O58" i="18"/>
  <c r="P58" i="18"/>
  <c r="O59" i="18"/>
  <c r="P59" i="18"/>
  <c r="O60" i="18"/>
  <c r="P60" i="18"/>
  <c r="O61" i="18"/>
  <c r="P61" i="18"/>
  <c r="O62" i="18"/>
  <c r="P62" i="18"/>
  <c r="O63" i="18"/>
  <c r="P63" i="18"/>
  <c r="O64" i="18"/>
  <c r="P64" i="18"/>
  <c r="O65" i="18"/>
  <c r="P65" i="18"/>
  <c r="O66" i="18"/>
  <c r="P66" i="18"/>
  <c r="O67" i="18"/>
  <c r="P67" i="18"/>
  <c r="O68" i="18"/>
  <c r="P68" i="18"/>
  <c r="O69" i="18"/>
  <c r="P69" i="18"/>
  <c r="O70" i="18"/>
  <c r="P70" i="18"/>
  <c r="O71" i="18"/>
  <c r="P71" i="18"/>
  <c r="O72" i="18"/>
  <c r="P72" i="18"/>
  <c r="O73" i="18"/>
  <c r="P73" i="18"/>
  <c r="O74" i="18"/>
  <c r="P74" i="18"/>
  <c r="O75" i="18"/>
  <c r="P75" i="18"/>
  <c r="O76" i="18"/>
  <c r="P76" i="18"/>
  <c r="O77" i="18"/>
  <c r="P77" i="18"/>
  <c r="O78" i="18"/>
  <c r="P78" i="18"/>
  <c r="O79" i="18"/>
  <c r="P79" i="18"/>
  <c r="O80" i="18"/>
  <c r="P80" i="18"/>
  <c r="O81" i="18"/>
  <c r="P81" i="18"/>
  <c r="O82" i="18"/>
  <c r="P82" i="18"/>
  <c r="O83" i="18"/>
  <c r="P83" i="18"/>
  <c r="O84" i="18"/>
  <c r="P84" i="18"/>
  <c r="O85" i="18"/>
  <c r="P85" i="18"/>
  <c r="O86" i="18"/>
  <c r="P86" i="18"/>
  <c r="O87" i="18"/>
  <c r="P87" i="18"/>
  <c r="O88" i="18"/>
  <c r="P88" i="18"/>
  <c r="O89" i="18"/>
  <c r="P89" i="18"/>
  <c r="O90" i="18"/>
  <c r="P90" i="18"/>
  <c r="O91" i="18"/>
  <c r="P91" i="18"/>
  <c r="O92" i="18"/>
  <c r="P92" i="18"/>
  <c r="O93" i="18"/>
  <c r="P93" i="18"/>
  <c r="O94" i="18"/>
  <c r="P94" i="18"/>
  <c r="O95" i="18"/>
  <c r="P95" i="18"/>
  <c r="O96" i="18"/>
  <c r="P96" i="18"/>
  <c r="O97" i="18"/>
  <c r="P97" i="18"/>
  <c r="O98" i="18"/>
  <c r="P98" i="18"/>
  <c r="O99" i="18"/>
  <c r="P99" i="18"/>
  <c r="O100" i="18"/>
  <c r="P100" i="18"/>
  <c r="O101" i="18"/>
  <c r="P101" i="18"/>
  <c r="O102" i="18"/>
  <c r="P102" i="18"/>
  <c r="O103" i="18"/>
  <c r="P103" i="18"/>
  <c r="O104" i="18"/>
  <c r="P104" i="18"/>
  <c r="O105" i="18"/>
  <c r="P105" i="18"/>
  <c r="O106" i="18"/>
  <c r="P106" i="18"/>
  <c r="O107" i="18"/>
  <c r="P107" i="18"/>
  <c r="O108" i="18"/>
  <c r="P108" i="18"/>
  <c r="O109" i="18"/>
  <c r="P109" i="18"/>
  <c r="O110" i="18"/>
  <c r="P110" i="18"/>
  <c r="O111" i="18"/>
  <c r="P111" i="18"/>
  <c r="O112" i="18"/>
  <c r="P112" i="18"/>
  <c r="O113" i="18"/>
  <c r="P113" i="18"/>
  <c r="O114" i="18"/>
  <c r="P114" i="18"/>
  <c r="O115" i="18"/>
  <c r="P115" i="18"/>
  <c r="O116" i="18"/>
  <c r="P116" i="18"/>
  <c r="O117" i="18"/>
  <c r="P117" i="18"/>
  <c r="O118" i="18"/>
  <c r="P118" i="18"/>
  <c r="O119" i="18"/>
  <c r="P119" i="18"/>
  <c r="O120" i="18"/>
  <c r="P120" i="18"/>
  <c r="O121" i="18"/>
  <c r="P121" i="18"/>
  <c r="O122" i="18"/>
  <c r="P122" i="18"/>
  <c r="O123" i="18"/>
  <c r="P123" i="18"/>
  <c r="O124" i="18"/>
  <c r="P124" i="18"/>
  <c r="O6" i="18"/>
  <c r="P6" i="18"/>
  <c r="P5" i="18"/>
  <c r="O5" i="18"/>
  <c r="Q18" i="18" l="1"/>
  <c r="Q17" i="18"/>
  <c r="Q16" i="18"/>
  <c r="Q15" i="18"/>
  <c r="Q14" i="18"/>
  <c r="Q12" i="18"/>
  <c r="Q11" i="18"/>
  <c r="Q13" i="18"/>
  <c r="Q8" i="18"/>
  <c r="Q10" i="18"/>
  <c r="Q9" i="18"/>
  <c r="Q5" i="18"/>
  <c r="Q7" i="18"/>
  <c r="Q6" i="18"/>
  <c r="A70" i="20"/>
  <c r="D69" i="20"/>
  <c r="R124" i="18"/>
  <c r="R120" i="18"/>
  <c r="R116" i="18"/>
  <c r="R112" i="18"/>
  <c r="R108" i="18"/>
  <c r="R104" i="18"/>
  <c r="R100" i="18"/>
  <c r="R96" i="18"/>
  <c r="R92" i="18"/>
  <c r="R88" i="18"/>
  <c r="R84" i="18"/>
  <c r="R80" i="18"/>
  <c r="R76" i="18"/>
  <c r="R72" i="18"/>
  <c r="R68" i="18"/>
  <c r="R64" i="18"/>
  <c r="R60" i="18"/>
  <c r="R56" i="18"/>
  <c r="R52" i="18"/>
  <c r="R48" i="18"/>
  <c r="R44" i="18"/>
  <c r="R40" i="18"/>
  <c r="R36" i="18"/>
  <c r="R123" i="18"/>
  <c r="R119" i="18"/>
  <c r="R115" i="18"/>
  <c r="R111" i="18"/>
  <c r="R107" i="18"/>
  <c r="R103" i="18"/>
  <c r="R99" i="18"/>
  <c r="R95" i="18"/>
  <c r="R91" i="18"/>
  <c r="R87" i="18"/>
  <c r="R83" i="18"/>
  <c r="R79" i="18"/>
  <c r="R75" i="18"/>
  <c r="R71" i="18"/>
  <c r="R67" i="18"/>
  <c r="R63" i="18"/>
  <c r="R59" i="18"/>
  <c r="R55" i="18"/>
  <c r="R51" i="18"/>
  <c r="R47" i="18"/>
  <c r="R43" i="18"/>
  <c r="R39" i="18"/>
  <c r="R35" i="18"/>
  <c r="D25" i="20"/>
  <c r="R32" i="18"/>
  <c r="R24" i="18"/>
  <c r="R12" i="18"/>
  <c r="R19" i="18"/>
  <c r="R7" i="18"/>
  <c r="R28" i="18"/>
  <c r="R20" i="18"/>
  <c r="R16" i="18"/>
  <c r="R31" i="18"/>
  <c r="R23" i="18"/>
  <c r="R11" i="18"/>
  <c r="R8" i="18"/>
  <c r="R27" i="18"/>
  <c r="R15" i="18"/>
  <c r="R122" i="18"/>
  <c r="R118" i="18"/>
  <c r="R114" i="18"/>
  <c r="R110" i="18"/>
  <c r="R106" i="18"/>
  <c r="R102" i="18"/>
  <c r="R98" i="18"/>
  <c r="R94" i="18"/>
  <c r="R90" i="18"/>
  <c r="R86" i="18"/>
  <c r="R82" i="18"/>
  <c r="R78" i="18"/>
  <c r="R74" i="18"/>
  <c r="R70" i="18"/>
  <c r="R66" i="18"/>
  <c r="R62" i="18"/>
  <c r="R58" i="18"/>
  <c r="R54" i="18"/>
  <c r="R50" i="18"/>
  <c r="R46" i="18"/>
  <c r="R42" i="18"/>
  <c r="R38" i="18"/>
  <c r="R34" i="18"/>
  <c r="R30" i="18"/>
  <c r="R26" i="18"/>
  <c r="R22" i="18"/>
  <c r="R18" i="18"/>
  <c r="R14" i="18"/>
  <c r="R10" i="18"/>
  <c r="R6" i="18"/>
  <c r="R121" i="18"/>
  <c r="R117" i="18"/>
  <c r="R113" i="18"/>
  <c r="R109" i="18"/>
  <c r="R105" i="18"/>
  <c r="R101" i="18"/>
  <c r="R97" i="18"/>
  <c r="R93" i="18"/>
  <c r="R89" i="18"/>
  <c r="R85" i="18"/>
  <c r="R81" i="18"/>
  <c r="R77" i="18"/>
  <c r="R73" i="18"/>
  <c r="R69" i="18"/>
  <c r="R65" i="18"/>
  <c r="R61" i="18"/>
  <c r="R57" i="18"/>
  <c r="R53" i="18"/>
  <c r="R49" i="18"/>
  <c r="R45" i="18"/>
  <c r="R41" i="18"/>
  <c r="R37" i="18"/>
  <c r="R33" i="18"/>
  <c r="R29" i="18"/>
  <c r="R25" i="18"/>
  <c r="R21" i="18"/>
  <c r="R17" i="18"/>
  <c r="R13" i="18"/>
  <c r="R9" i="18"/>
  <c r="R5" i="18"/>
  <c r="V10" i="18"/>
  <c r="W10" i="18"/>
  <c r="V11" i="18"/>
  <c r="W11" i="18"/>
  <c r="V12" i="18"/>
  <c r="W12" i="18"/>
  <c r="V13" i="18"/>
  <c r="W13" i="18"/>
  <c r="V14" i="18"/>
  <c r="W14" i="18"/>
  <c r="V15" i="18"/>
  <c r="W15" i="18"/>
  <c r="V16" i="18"/>
  <c r="W16" i="18"/>
  <c r="V17" i="18"/>
  <c r="W17" i="18"/>
  <c r="V18" i="18"/>
  <c r="W18" i="18"/>
  <c r="V19" i="18"/>
  <c r="W19" i="18"/>
  <c r="V20" i="18"/>
  <c r="W20" i="18"/>
  <c r="V21" i="18"/>
  <c r="W21" i="18"/>
  <c r="V22" i="18"/>
  <c r="W22" i="18"/>
  <c r="V23" i="18"/>
  <c r="W23" i="18"/>
  <c r="V24" i="18"/>
  <c r="W24" i="18"/>
  <c r="V25" i="18"/>
  <c r="W25" i="18"/>
  <c r="V26" i="18"/>
  <c r="W26" i="18"/>
  <c r="V27" i="18"/>
  <c r="W27" i="18"/>
  <c r="V28" i="18"/>
  <c r="W28" i="18"/>
  <c r="V29" i="18"/>
  <c r="W29" i="18"/>
  <c r="V30" i="18"/>
  <c r="W30" i="18"/>
  <c r="V31" i="18"/>
  <c r="W31" i="18"/>
  <c r="V32" i="18"/>
  <c r="W32" i="18"/>
  <c r="V33" i="18"/>
  <c r="W33" i="18"/>
  <c r="V34" i="18"/>
  <c r="W34" i="18"/>
  <c r="V35" i="18"/>
  <c r="W35" i="18"/>
  <c r="V36" i="18"/>
  <c r="W36" i="18"/>
  <c r="V37" i="18"/>
  <c r="W37" i="18"/>
  <c r="V38" i="18"/>
  <c r="W38" i="18"/>
  <c r="V39" i="18"/>
  <c r="W39" i="18"/>
  <c r="V40" i="18"/>
  <c r="W40" i="18"/>
  <c r="V41" i="18"/>
  <c r="W41" i="18"/>
  <c r="V42" i="18"/>
  <c r="W42" i="18"/>
  <c r="V43" i="18"/>
  <c r="W43" i="18"/>
  <c r="V44" i="18"/>
  <c r="W44" i="18"/>
  <c r="V45" i="18"/>
  <c r="W45" i="18"/>
  <c r="V46" i="18"/>
  <c r="W46" i="18"/>
  <c r="V47" i="18"/>
  <c r="W47" i="18"/>
  <c r="V48" i="18"/>
  <c r="W48" i="18"/>
  <c r="V49" i="18"/>
  <c r="W49" i="18"/>
  <c r="V50" i="18"/>
  <c r="W50" i="18"/>
  <c r="V51" i="18"/>
  <c r="W51" i="18"/>
  <c r="V52" i="18"/>
  <c r="W52" i="18"/>
  <c r="V53" i="18"/>
  <c r="W53" i="18"/>
  <c r="V54" i="18"/>
  <c r="W54" i="18"/>
  <c r="V55" i="18"/>
  <c r="W55" i="18"/>
  <c r="V56" i="18"/>
  <c r="W56" i="18"/>
  <c r="V57" i="18"/>
  <c r="W57" i="18"/>
  <c r="V58" i="18"/>
  <c r="W58" i="18"/>
  <c r="V59" i="18"/>
  <c r="W59" i="18"/>
  <c r="V60" i="18"/>
  <c r="W60" i="18"/>
  <c r="V61" i="18"/>
  <c r="W61" i="18"/>
  <c r="V62" i="18"/>
  <c r="W62" i="18"/>
  <c r="V63" i="18"/>
  <c r="W63" i="18"/>
  <c r="V64" i="18"/>
  <c r="W64" i="18"/>
  <c r="V65" i="18"/>
  <c r="W65" i="18"/>
  <c r="V66" i="18"/>
  <c r="W66" i="18"/>
  <c r="V67" i="18"/>
  <c r="W67" i="18"/>
  <c r="V68" i="18"/>
  <c r="W68" i="18"/>
  <c r="V69" i="18"/>
  <c r="W69" i="18"/>
  <c r="V70" i="18"/>
  <c r="W70" i="18"/>
  <c r="V71" i="18"/>
  <c r="W71" i="18"/>
  <c r="V72" i="18"/>
  <c r="W72" i="18"/>
  <c r="V73" i="18"/>
  <c r="W73" i="18"/>
  <c r="V74" i="18"/>
  <c r="W74" i="18"/>
  <c r="V75" i="18"/>
  <c r="W75" i="18"/>
  <c r="V76" i="18"/>
  <c r="W76" i="18"/>
  <c r="V77" i="18"/>
  <c r="W77" i="18"/>
  <c r="V78" i="18"/>
  <c r="W78" i="18"/>
  <c r="V79" i="18"/>
  <c r="W79" i="18"/>
  <c r="V80" i="18"/>
  <c r="W80" i="18"/>
  <c r="V81" i="18"/>
  <c r="W81" i="18"/>
  <c r="V82" i="18"/>
  <c r="W82" i="18"/>
  <c r="V83" i="18"/>
  <c r="W83" i="18"/>
  <c r="V84" i="18"/>
  <c r="W84" i="18"/>
  <c r="V85" i="18"/>
  <c r="W85" i="18"/>
  <c r="V86" i="18"/>
  <c r="W86" i="18"/>
  <c r="V87" i="18"/>
  <c r="W87" i="18"/>
  <c r="V88" i="18"/>
  <c r="W88" i="18"/>
  <c r="V89" i="18"/>
  <c r="W89" i="18"/>
  <c r="V90" i="18"/>
  <c r="W90" i="18"/>
  <c r="V91" i="18"/>
  <c r="W91" i="18"/>
  <c r="V92" i="18"/>
  <c r="W92" i="18"/>
  <c r="V93" i="18"/>
  <c r="W93" i="18"/>
  <c r="V94" i="18"/>
  <c r="W94" i="18"/>
  <c r="V95" i="18"/>
  <c r="W95" i="18"/>
  <c r="V96" i="18"/>
  <c r="W96" i="18"/>
  <c r="V97" i="18"/>
  <c r="W97" i="18"/>
  <c r="V98" i="18"/>
  <c r="W98" i="18"/>
  <c r="V99" i="18"/>
  <c r="W99" i="18"/>
  <c r="V100" i="18"/>
  <c r="W100" i="18"/>
  <c r="V101" i="18"/>
  <c r="W101" i="18"/>
  <c r="V102" i="18"/>
  <c r="W102" i="18"/>
  <c r="V103" i="18"/>
  <c r="W103" i="18"/>
  <c r="V104" i="18"/>
  <c r="W104" i="18"/>
  <c r="V105" i="18"/>
  <c r="W105" i="18"/>
  <c r="V106" i="18"/>
  <c r="W106" i="18"/>
  <c r="V107" i="18"/>
  <c r="W107" i="18"/>
  <c r="V108" i="18"/>
  <c r="W108" i="18"/>
  <c r="V109" i="18"/>
  <c r="W109" i="18"/>
  <c r="V110" i="18"/>
  <c r="W110" i="18"/>
  <c r="V111" i="18"/>
  <c r="W111" i="18"/>
  <c r="V112" i="18"/>
  <c r="W112" i="18"/>
  <c r="V113" i="18"/>
  <c r="W113" i="18"/>
  <c r="V114" i="18"/>
  <c r="W114" i="18"/>
  <c r="V115" i="18"/>
  <c r="W115" i="18"/>
  <c r="V116" i="18"/>
  <c r="W116" i="18"/>
  <c r="V117" i="18"/>
  <c r="W117" i="18"/>
  <c r="V118" i="18"/>
  <c r="W118" i="18"/>
  <c r="V119" i="18"/>
  <c r="W119" i="18"/>
  <c r="V120" i="18"/>
  <c r="W120" i="18"/>
  <c r="V121" i="18"/>
  <c r="W121" i="18"/>
  <c r="V122" i="18"/>
  <c r="W122" i="18"/>
  <c r="V123" i="18"/>
  <c r="W123" i="18"/>
  <c r="V124" i="18"/>
  <c r="W124" i="18"/>
  <c r="V6" i="18"/>
  <c r="W6" i="18"/>
  <c r="V7" i="18"/>
  <c r="W7" i="18"/>
  <c r="V8" i="18"/>
  <c r="W8" i="18"/>
  <c r="V9" i="18"/>
  <c r="W9" i="18"/>
  <c r="W5" i="18"/>
  <c r="V5" i="18"/>
  <c r="J80" i="18" l="1"/>
  <c r="J34" i="18"/>
  <c r="I38" i="18"/>
  <c r="I62" i="18"/>
  <c r="J73" i="18"/>
  <c r="I54" i="18"/>
  <c r="J110" i="18"/>
  <c r="J61" i="18"/>
  <c r="J101" i="18"/>
  <c r="I79" i="18"/>
  <c r="J63" i="18"/>
  <c r="A71" i="20"/>
  <c r="J54" i="18" s="1"/>
  <c r="D70" i="20"/>
  <c r="I44" i="18"/>
  <c r="J84" i="18"/>
  <c r="I88" i="18"/>
  <c r="I31" i="18"/>
  <c r="I47" i="18"/>
  <c r="J71" i="18"/>
  <c r="I85" i="18"/>
  <c r="J107" i="18"/>
  <c r="J90" i="18"/>
  <c r="I14" i="18"/>
  <c r="I103" i="18"/>
  <c r="J88" i="18"/>
  <c r="I67" i="18"/>
  <c r="J123" i="18"/>
  <c r="J96" i="18"/>
  <c r="I97" i="18"/>
  <c r="I77" i="18"/>
  <c r="I71" i="18"/>
  <c r="I74" i="18"/>
  <c r="I106" i="18"/>
  <c r="I121" i="18"/>
  <c r="I99" i="18"/>
  <c r="I60" i="18"/>
  <c r="J56" i="18"/>
  <c r="J116" i="18"/>
  <c r="J92" i="18"/>
  <c r="J98" i="18"/>
  <c r="I28" i="18"/>
  <c r="J55" i="18"/>
  <c r="I41" i="18"/>
  <c r="J41" i="18"/>
  <c r="J53" i="18"/>
  <c r="J32" i="18"/>
  <c r="J111" i="18"/>
  <c r="I76" i="18"/>
  <c r="I16" i="18"/>
  <c r="I108" i="18"/>
  <c r="I59" i="18"/>
  <c r="I122" i="18"/>
  <c r="J50" i="18"/>
  <c r="J43" i="18"/>
  <c r="I69" i="18"/>
  <c r="J31" i="18"/>
  <c r="I66" i="18"/>
  <c r="J83" i="18"/>
  <c r="J120" i="18"/>
  <c r="D27" i="20"/>
  <c r="D46" i="20"/>
  <c r="R128" i="18"/>
  <c r="J21" i="8" s="1"/>
  <c r="L21" i="8" s="1"/>
  <c r="R127" i="18"/>
  <c r="J20" i="8" s="1"/>
  <c r="L20" i="8" s="1"/>
  <c r="X122" i="18"/>
  <c r="X114" i="18"/>
  <c r="X110" i="18"/>
  <c r="X106" i="18"/>
  <c r="X118" i="18"/>
  <c r="X123" i="18"/>
  <c r="X119" i="18"/>
  <c r="X115" i="18"/>
  <c r="X111" i="18"/>
  <c r="X107" i="18"/>
  <c r="X124" i="18"/>
  <c r="X120" i="18"/>
  <c r="X116" i="18"/>
  <c r="X112" i="18"/>
  <c r="X108" i="18"/>
  <c r="X6" i="18"/>
  <c r="L6" i="18" s="1"/>
  <c r="X121" i="18"/>
  <c r="X117" i="18"/>
  <c r="X113" i="18"/>
  <c r="X109" i="18"/>
  <c r="X7" i="18"/>
  <c r="X104" i="18"/>
  <c r="X100" i="18"/>
  <c r="X96" i="18"/>
  <c r="X92" i="18"/>
  <c r="X88" i="18"/>
  <c r="X84" i="18"/>
  <c r="X80" i="18"/>
  <c r="X76" i="18"/>
  <c r="X72" i="18"/>
  <c r="X68" i="18"/>
  <c r="X64" i="18"/>
  <c r="X60" i="18"/>
  <c r="X56" i="18"/>
  <c r="X52" i="18"/>
  <c r="X48" i="18"/>
  <c r="X44" i="18"/>
  <c r="X40" i="18"/>
  <c r="X36" i="18"/>
  <c r="X8" i="18"/>
  <c r="X9" i="18"/>
  <c r="X32" i="18"/>
  <c r="X28" i="18"/>
  <c r="M28" i="18" s="1"/>
  <c r="J28" i="18" s="1"/>
  <c r="X24" i="18"/>
  <c r="M24" i="18" s="1"/>
  <c r="X20" i="18"/>
  <c r="M20" i="18" s="1"/>
  <c r="J20" i="18" s="1"/>
  <c r="X16" i="18"/>
  <c r="M16" i="18" s="1"/>
  <c r="X12" i="18"/>
  <c r="M12" i="18" s="1"/>
  <c r="X105" i="18"/>
  <c r="X101" i="18"/>
  <c r="X97" i="18"/>
  <c r="X93" i="18"/>
  <c r="X89" i="18"/>
  <c r="X85" i="18"/>
  <c r="X81" i="18"/>
  <c r="X77" i="18"/>
  <c r="X73" i="18"/>
  <c r="X69" i="18"/>
  <c r="X65" i="18"/>
  <c r="X61" i="18"/>
  <c r="X57" i="18"/>
  <c r="X53" i="18"/>
  <c r="X49" i="18"/>
  <c r="X45" i="18"/>
  <c r="X41" i="18"/>
  <c r="X37" i="18"/>
  <c r="X33" i="18"/>
  <c r="X29" i="18"/>
  <c r="M29" i="18" s="1"/>
  <c r="X25" i="18"/>
  <c r="M25" i="18" s="1"/>
  <c r="X21" i="18"/>
  <c r="M21" i="18" s="1"/>
  <c r="J21" i="18" s="1"/>
  <c r="X17" i="18"/>
  <c r="M17" i="18" s="1"/>
  <c r="X13" i="18"/>
  <c r="M13" i="18" s="1"/>
  <c r="J13" i="18" s="1"/>
  <c r="X102" i="18"/>
  <c r="X98" i="18"/>
  <c r="X94" i="18"/>
  <c r="X90" i="18"/>
  <c r="X86" i="18"/>
  <c r="X82" i="18"/>
  <c r="X78" i="18"/>
  <c r="X74" i="18"/>
  <c r="X70" i="18"/>
  <c r="X66" i="18"/>
  <c r="X62" i="18"/>
  <c r="X58" i="18"/>
  <c r="X54" i="18"/>
  <c r="X50" i="18"/>
  <c r="X46" i="18"/>
  <c r="X42" i="18"/>
  <c r="X38" i="18"/>
  <c r="X34" i="18"/>
  <c r="X30" i="18"/>
  <c r="X26" i="18"/>
  <c r="M26" i="18" s="1"/>
  <c r="X22" i="18"/>
  <c r="M22" i="18" s="1"/>
  <c r="X18" i="18"/>
  <c r="M18" i="18" s="1"/>
  <c r="X14" i="18"/>
  <c r="M14" i="18" s="1"/>
  <c r="X10" i="18"/>
  <c r="X103" i="18"/>
  <c r="X99" i="18"/>
  <c r="X95" i="18"/>
  <c r="X91" i="18"/>
  <c r="X87" i="18"/>
  <c r="X83" i="18"/>
  <c r="X79" i="18"/>
  <c r="X75" i="18"/>
  <c r="X71" i="18"/>
  <c r="X67" i="18"/>
  <c r="X63" i="18"/>
  <c r="X59" i="18"/>
  <c r="X55" i="18"/>
  <c r="X51" i="18"/>
  <c r="X47" i="18"/>
  <c r="X43" i="18"/>
  <c r="X39" i="18"/>
  <c r="X35" i="18"/>
  <c r="X31" i="18"/>
  <c r="X27" i="18"/>
  <c r="M27" i="18" s="1"/>
  <c r="X23" i="18"/>
  <c r="M23" i="18" s="1"/>
  <c r="X19" i="18"/>
  <c r="M19" i="18" s="1"/>
  <c r="X15" i="18"/>
  <c r="M15" i="18" s="1"/>
  <c r="X11" i="18"/>
  <c r="M11" i="18" s="1"/>
  <c r="X5" i="18"/>
  <c r="M10" i="18" l="1"/>
  <c r="J10" i="18" s="1"/>
  <c r="L10" i="18"/>
  <c r="I10" i="18" s="1"/>
  <c r="M9" i="18"/>
  <c r="J9" i="18" s="1"/>
  <c r="L9" i="18"/>
  <c r="I9" i="18" s="1"/>
  <c r="I78" i="18"/>
  <c r="J77" i="18"/>
  <c r="I61" i="18"/>
  <c r="I90" i="18"/>
  <c r="I23" i="18"/>
  <c r="I11" i="18"/>
  <c r="I96" i="18"/>
  <c r="J62" i="18"/>
  <c r="J104" i="18"/>
  <c r="I92" i="18"/>
  <c r="I53" i="18"/>
  <c r="I22" i="18"/>
  <c r="I32" i="18"/>
  <c r="I94" i="18"/>
  <c r="J59" i="18"/>
  <c r="J86" i="18"/>
  <c r="I51" i="18"/>
  <c r="J67" i="18"/>
  <c r="J93" i="18"/>
  <c r="I123" i="18"/>
  <c r="I42" i="18"/>
  <c r="I15" i="18"/>
  <c r="I91" i="18"/>
  <c r="J64" i="18"/>
  <c r="I70" i="18"/>
  <c r="J81" i="18"/>
  <c r="I81" i="18"/>
  <c r="D71" i="20"/>
  <c r="J44" i="18"/>
  <c r="J102" i="18"/>
  <c r="J42" i="18"/>
  <c r="J68" i="18"/>
  <c r="J19" i="18"/>
  <c r="I64" i="18"/>
  <c r="I18" i="18"/>
  <c r="I13" i="18"/>
  <c r="J48" i="18"/>
  <c r="I68" i="18"/>
  <c r="J51" i="18"/>
  <c r="I39" i="18"/>
  <c r="I100" i="18"/>
  <c r="I80" i="18"/>
  <c r="I117" i="18"/>
  <c r="J15" i="18"/>
  <c r="I40" i="18"/>
  <c r="J24" i="18"/>
  <c r="J25" i="18"/>
  <c r="I55" i="18"/>
  <c r="J105" i="18"/>
  <c r="I72" i="18"/>
  <c r="J119" i="18"/>
  <c r="I86" i="18"/>
  <c r="J89" i="18"/>
  <c r="I20" i="18"/>
  <c r="I50" i="18"/>
  <c r="I113" i="18"/>
  <c r="I37" i="18"/>
  <c r="I17" i="18"/>
  <c r="J65" i="18"/>
  <c r="J38" i="18"/>
  <c r="J22" i="18"/>
  <c r="I110" i="18"/>
  <c r="J45" i="18"/>
  <c r="J26" i="18"/>
  <c r="I124" i="18"/>
  <c r="J95" i="18"/>
  <c r="J18" i="18"/>
  <c r="J124" i="18"/>
  <c r="J106" i="18"/>
  <c r="I75" i="18"/>
  <c r="I35" i="18"/>
  <c r="J113" i="18"/>
  <c r="I87" i="18"/>
  <c r="J52" i="18"/>
  <c r="I56" i="18"/>
  <c r="J115" i="18"/>
  <c r="I107" i="18"/>
  <c r="J109" i="18"/>
  <c r="J12" i="18"/>
  <c r="J118" i="18"/>
  <c r="I33" i="18"/>
  <c r="J97" i="18"/>
  <c r="J76" i="18"/>
  <c r="J36" i="18"/>
  <c r="J78" i="18"/>
  <c r="I95" i="18"/>
  <c r="I43" i="18"/>
  <c r="I25" i="18"/>
  <c r="I24" i="18"/>
  <c r="J37" i="18"/>
  <c r="I29" i="18"/>
  <c r="J11" i="18"/>
  <c r="J75" i="18"/>
  <c r="I58" i="18"/>
  <c r="I109" i="18"/>
  <c r="I89" i="18"/>
  <c r="I45" i="18"/>
  <c r="I116" i="18"/>
  <c r="I82" i="18"/>
  <c r="I104" i="18"/>
  <c r="I46" i="18"/>
  <c r="I57" i="18"/>
  <c r="I98" i="18"/>
  <c r="J30" i="18"/>
  <c r="J40" i="18"/>
  <c r="I26" i="18"/>
  <c r="J16" i="18"/>
  <c r="I73" i="18"/>
  <c r="J94" i="18"/>
  <c r="I27" i="18"/>
  <c r="I12" i="18"/>
  <c r="J46" i="18"/>
  <c r="J69" i="18"/>
  <c r="I111" i="18"/>
  <c r="I65" i="18"/>
  <c r="J14" i="18"/>
  <c r="I19" i="18"/>
  <c r="J66" i="18"/>
  <c r="J112" i="18"/>
  <c r="J58" i="18"/>
  <c r="J122" i="18"/>
  <c r="I120" i="18"/>
  <c r="I21" i="18"/>
  <c r="J57" i="18"/>
  <c r="J91" i="18"/>
  <c r="I52" i="18"/>
  <c r="J87" i="18"/>
  <c r="J29" i="18"/>
  <c r="I49" i="18"/>
  <c r="I34" i="18"/>
  <c r="I114" i="18"/>
  <c r="J79" i="18"/>
  <c r="I119" i="18"/>
  <c r="I118" i="18"/>
  <c r="J103" i="18"/>
  <c r="J99" i="18"/>
  <c r="J27" i="18"/>
  <c r="I102" i="18"/>
  <c r="I63" i="18"/>
  <c r="I48" i="18"/>
  <c r="J114" i="18"/>
  <c r="I115" i="18"/>
  <c r="I101" i="18"/>
  <c r="J49" i="18"/>
  <c r="J35" i="18"/>
  <c r="J121" i="18"/>
  <c r="I93" i="18"/>
  <c r="J85" i="18"/>
  <c r="I83" i="18"/>
  <c r="J82" i="18"/>
  <c r="J100" i="18"/>
  <c r="J60" i="18"/>
  <c r="J33" i="18"/>
  <c r="J74" i="18"/>
  <c r="J23" i="18"/>
  <c r="J108" i="18"/>
  <c r="I36" i="18"/>
  <c r="I30" i="18"/>
  <c r="J17" i="18"/>
  <c r="I105" i="18"/>
  <c r="J47" i="18"/>
  <c r="J117" i="18"/>
  <c r="I84" i="18"/>
  <c r="J70" i="18"/>
  <c r="J39" i="18"/>
  <c r="J72" i="18"/>
  <c r="I112" i="18"/>
  <c r="L8" i="18"/>
  <c r="I8" i="18" s="1"/>
  <c r="M8" i="18"/>
  <c r="J8" i="18" s="1"/>
  <c r="M5" i="18"/>
  <c r="J5" i="18" s="1"/>
  <c r="L5" i="18"/>
  <c r="I5" i="18" s="1"/>
  <c r="M6" i="18"/>
  <c r="J6" i="18" s="1"/>
  <c r="I6" i="18"/>
  <c r="M7" i="18"/>
  <c r="J7" i="18" s="1"/>
  <c r="L7" i="18"/>
  <c r="I7" i="18" s="1"/>
  <c r="D42" i="20"/>
  <c r="D36" i="20"/>
  <c r="D35" i="20"/>
  <c r="D44" i="20"/>
  <c r="W58" i="20" l="1"/>
  <c r="D47" i="20" l="1"/>
  <c r="O28" i="8"/>
  <c r="D3" i="20" l="1"/>
  <c r="D5" i="20"/>
  <c r="D6" i="20"/>
  <c r="D8" i="20"/>
  <c r="D10" i="20"/>
  <c r="D12" i="20"/>
  <c r="D13" i="20"/>
  <c r="D16" i="20"/>
  <c r="D18" i="20"/>
  <c r="D20" i="20"/>
  <c r="D21" i="20"/>
  <c r="D22" i="20"/>
  <c r="D24" i="20"/>
  <c r="D26" i="20"/>
  <c r="D28" i="20"/>
  <c r="D29" i="20"/>
  <c r="D32" i="20"/>
  <c r="D37" i="20"/>
  <c r="D38" i="20"/>
  <c r="D39" i="20"/>
  <c r="D40" i="20"/>
  <c r="D41" i="20"/>
  <c r="D43" i="20"/>
  <c r="D45" i="20"/>
  <c r="D48" i="20"/>
  <c r="W37" i="20"/>
  <c r="W38" i="20"/>
  <c r="W39" i="20"/>
  <c r="W40" i="20"/>
  <c r="W41" i="20"/>
  <c r="W43" i="20"/>
  <c r="W45" i="20"/>
  <c r="W47" i="20"/>
  <c r="W48" i="20"/>
  <c r="W49" i="20"/>
  <c r="W51" i="20"/>
  <c r="W53" i="20"/>
  <c r="W55" i="20"/>
  <c r="W56" i="20"/>
  <c r="W57" i="20"/>
  <c r="W59" i="20"/>
  <c r="W63" i="20"/>
  <c r="W64" i="20"/>
  <c r="W66" i="20"/>
  <c r="W69" i="20"/>
  <c r="W3" i="20"/>
  <c r="W5" i="20"/>
  <c r="W6" i="20"/>
  <c r="W8" i="20"/>
  <c r="W10" i="20"/>
  <c r="W12" i="20"/>
  <c r="W13" i="20"/>
  <c r="W16" i="20"/>
  <c r="W18" i="20"/>
  <c r="W20" i="20"/>
  <c r="W21" i="20"/>
  <c r="W22" i="20"/>
  <c r="W24" i="20"/>
  <c r="W26" i="20"/>
  <c r="W28" i="20"/>
  <c r="W29" i="20"/>
  <c r="W32" i="20"/>
  <c r="W2" i="20"/>
  <c r="D50" i="20" l="1"/>
  <c r="D2" i="20"/>
  <c r="D49" i="20" l="1"/>
  <c r="D2" i="18"/>
  <c r="C53" i="10"/>
  <c r="I53" i="10" s="1"/>
  <c r="D53" i="10"/>
  <c r="E53" i="10"/>
  <c r="F53" i="10"/>
  <c r="G53" i="10"/>
  <c r="K53" i="10" s="1"/>
  <c r="H53" i="10"/>
  <c r="L53" i="10" s="1"/>
  <c r="C54" i="10"/>
  <c r="I54" i="10" s="1"/>
  <c r="D54" i="10"/>
  <c r="E54" i="10"/>
  <c r="F54" i="10"/>
  <c r="G54" i="10"/>
  <c r="K54" i="10" s="1"/>
  <c r="H54" i="10"/>
  <c r="L54" i="10" s="1"/>
  <c r="C55" i="10"/>
  <c r="I55" i="10" s="1"/>
  <c r="D55" i="10"/>
  <c r="E55" i="10"/>
  <c r="F55" i="10"/>
  <c r="G55" i="10"/>
  <c r="K55" i="10" s="1"/>
  <c r="H55" i="10"/>
  <c r="L55" i="10" s="1"/>
  <c r="C56" i="10"/>
  <c r="I56" i="10" s="1"/>
  <c r="D56" i="10"/>
  <c r="E56" i="10"/>
  <c r="F56" i="10"/>
  <c r="G56" i="10"/>
  <c r="K56" i="10" s="1"/>
  <c r="H56" i="10"/>
  <c r="L56" i="10" s="1"/>
  <c r="C57" i="10"/>
  <c r="I57" i="10" s="1"/>
  <c r="D57" i="10"/>
  <c r="E57" i="10"/>
  <c r="F57" i="10"/>
  <c r="G57" i="10"/>
  <c r="K57" i="10" s="1"/>
  <c r="H57" i="10"/>
  <c r="L57" i="10" s="1"/>
  <c r="C58" i="10"/>
  <c r="I58" i="10" s="1"/>
  <c r="D58" i="10"/>
  <c r="E58" i="10"/>
  <c r="F58" i="10"/>
  <c r="G58" i="10"/>
  <c r="K58" i="10" s="1"/>
  <c r="H58" i="10"/>
  <c r="L58" i="10" s="1"/>
  <c r="C59" i="10"/>
  <c r="I59" i="10" s="1"/>
  <c r="D59" i="10"/>
  <c r="E59" i="10"/>
  <c r="F59" i="10"/>
  <c r="G59" i="10"/>
  <c r="K59" i="10" s="1"/>
  <c r="H59" i="10"/>
  <c r="L59" i="10" s="1"/>
  <c r="C60" i="10"/>
  <c r="I60" i="10" s="1"/>
  <c r="D60" i="10"/>
  <c r="E60" i="10"/>
  <c r="F60" i="10"/>
  <c r="G60" i="10"/>
  <c r="K60" i="10" s="1"/>
  <c r="H60" i="10"/>
  <c r="L60" i="10" s="1"/>
  <c r="C61" i="10"/>
  <c r="I61" i="10" s="1"/>
  <c r="D61" i="10"/>
  <c r="E61" i="10"/>
  <c r="F61" i="10"/>
  <c r="G61" i="10"/>
  <c r="K61" i="10" s="1"/>
  <c r="H61" i="10"/>
  <c r="L61" i="10" s="1"/>
  <c r="C62" i="10"/>
  <c r="I62" i="10" s="1"/>
  <c r="D62" i="10"/>
  <c r="E62" i="10"/>
  <c r="F62" i="10"/>
  <c r="G62" i="10"/>
  <c r="K62" i="10" s="1"/>
  <c r="H62" i="10"/>
  <c r="L62" i="10" s="1"/>
  <c r="C63" i="10"/>
  <c r="I63" i="10" s="1"/>
  <c r="D63" i="10"/>
  <c r="E63" i="10"/>
  <c r="F63" i="10"/>
  <c r="G63" i="10"/>
  <c r="K63" i="10" s="1"/>
  <c r="H63" i="10"/>
  <c r="L63" i="10" s="1"/>
  <c r="C64" i="10"/>
  <c r="I64" i="10" s="1"/>
  <c r="D64" i="10"/>
  <c r="E64" i="10"/>
  <c r="F64" i="10"/>
  <c r="G64" i="10"/>
  <c r="K64" i="10" s="1"/>
  <c r="H64" i="10"/>
  <c r="L64" i="10" s="1"/>
  <c r="C65" i="10"/>
  <c r="I65" i="10" s="1"/>
  <c r="D65" i="10"/>
  <c r="E65" i="10"/>
  <c r="F65" i="10"/>
  <c r="G65" i="10"/>
  <c r="K65" i="10" s="1"/>
  <c r="H65" i="10"/>
  <c r="L65" i="10" s="1"/>
  <c r="C66" i="10"/>
  <c r="I66" i="10" s="1"/>
  <c r="D66" i="10"/>
  <c r="E66" i="10"/>
  <c r="F66" i="10"/>
  <c r="G66" i="10"/>
  <c r="K66" i="10" s="1"/>
  <c r="H66" i="10"/>
  <c r="L66" i="10" s="1"/>
  <c r="C67" i="10"/>
  <c r="I67" i="10" s="1"/>
  <c r="D67" i="10"/>
  <c r="E67" i="10"/>
  <c r="F67" i="10"/>
  <c r="G67" i="10"/>
  <c r="K67" i="10" s="1"/>
  <c r="H67" i="10"/>
  <c r="L67" i="10" s="1"/>
  <c r="C68" i="10"/>
  <c r="I68" i="10" s="1"/>
  <c r="D68" i="10"/>
  <c r="E68" i="10"/>
  <c r="F68" i="10"/>
  <c r="G68" i="10"/>
  <c r="K68" i="10" s="1"/>
  <c r="H68" i="10"/>
  <c r="L68" i="10" s="1"/>
  <c r="C69" i="10"/>
  <c r="I69" i="10" s="1"/>
  <c r="D69" i="10"/>
  <c r="E69" i="10"/>
  <c r="F69" i="10"/>
  <c r="G69" i="10"/>
  <c r="K69" i="10" s="1"/>
  <c r="H69" i="10"/>
  <c r="L69" i="10" s="1"/>
  <c r="C70" i="10"/>
  <c r="I70" i="10" s="1"/>
  <c r="D70" i="10"/>
  <c r="E70" i="10"/>
  <c r="F70" i="10"/>
  <c r="G70" i="10"/>
  <c r="K70" i="10" s="1"/>
  <c r="H70" i="10"/>
  <c r="L70" i="10" s="1"/>
  <c r="C71" i="10"/>
  <c r="I71" i="10" s="1"/>
  <c r="D71" i="10"/>
  <c r="E71" i="10"/>
  <c r="F71" i="10"/>
  <c r="G71" i="10"/>
  <c r="K71" i="10" s="1"/>
  <c r="H71" i="10"/>
  <c r="L71" i="10" s="1"/>
  <c r="C72" i="10"/>
  <c r="I72" i="10" s="1"/>
  <c r="D72" i="10"/>
  <c r="E72" i="10"/>
  <c r="F72" i="10"/>
  <c r="G72" i="10"/>
  <c r="K72" i="10" s="1"/>
  <c r="H72" i="10"/>
  <c r="L72" i="10" s="1"/>
  <c r="C73" i="10"/>
  <c r="I73" i="10" s="1"/>
  <c r="D73" i="10"/>
  <c r="E73" i="10"/>
  <c r="F73" i="10"/>
  <c r="G73" i="10"/>
  <c r="K73" i="10" s="1"/>
  <c r="H73" i="10"/>
  <c r="L73" i="10" s="1"/>
  <c r="C74" i="10"/>
  <c r="I74" i="10" s="1"/>
  <c r="D74" i="10"/>
  <c r="E74" i="10"/>
  <c r="F74" i="10"/>
  <c r="G74" i="10"/>
  <c r="K74" i="10" s="1"/>
  <c r="H74" i="10"/>
  <c r="L74" i="10" s="1"/>
  <c r="C75" i="10"/>
  <c r="I75" i="10" s="1"/>
  <c r="D75" i="10"/>
  <c r="E75" i="10"/>
  <c r="F75" i="10"/>
  <c r="G75" i="10"/>
  <c r="K75" i="10" s="1"/>
  <c r="H75" i="10"/>
  <c r="L75" i="10" s="1"/>
  <c r="C76" i="10"/>
  <c r="I76" i="10" s="1"/>
  <c r="D76" i="10"/>
  <c r="E76" i="10"/>
  <c r="F76" i="10"/>
  <c r="G76" i="10"/>
  <c r="K76" i="10" s="1"/>
  <c r="H76" i="10"/>
  <c r="L76" i="10" s="1"/>
  <c r="C77" i="10"/>
  <c r="I77" i="10" s="1"/>
  <c r="D77" i="10"/>
  <c r="E77" i="10"/>
  <c r="F77" i="10"/>
  <c r="G77" i="10"/>
  <c r="K77" i="10" s="1"/>
  <c r="H77" i="10"/>
  <c r="L77" i="10" s="1"/>
  <c r="C78" i="10"/>
  <c r="I78" i="10" s="1"/>
  <c r="D78" i="10"/>
  <c r="E78" i="10"/>
  <c r="F78" i="10"/>
  <c r="G78" i="10"/>
  <c r="K78" i="10" s="1"/>
  <c r="H78" i="10"/>
  <c r="L78" i="10" s="1"/>
  <c r="C79" i="10"/>
  <c r="I79" i="10" s="1"/>
  <c r="D79" i="10"/>
  <c r="E79" i="10"/>
  <c r="F79" i="10"/>
  <c r="G79" i="10"/>
  <c r="K79" i="10" s="1"/>
  <c r="H79" i="10"/>
  <c r="L79" i="10" s="1"/>
  <c r="C80" i="10"/>
  <c r="I80" i="10" s="1"/>
  <c r="D80" i="10"/>
  <c r="E80" i="10"/>
  <c r="F80" i="10"/>
  <c r="G80" i="10"/>
  <c r="K80" i="10" s="1"/>
  <c r="H80" i="10"/>
  <c r="L80" i="10" s="1"/>
  <c r="C81" i="10"/>
  <c r="I81" i="10" s="1"/>
  <c r="D81" i="10"/>
  <c r="E81" i="10"/>
  <c r="F81" i="10"/>
  <c r="G81" i="10"/>
  <c r="K81" i="10" s="1"/>
  <c r="H81" i="10"/>
  <c r="L81" i="10" s="1"/>
  <c r="C82" i="10"/>
  <c r="I82" i="10" s="1"/>
  <c r="D82" i="10"/>
  <c r="E82" i="10"/>
  <c r="F82" i="10"/>
  <c r="G82" i="10"/>
  <c r="K82" i="10" s="1"/>
  <c r="H82" i="10"/>
  <c r="L82" i="10" s="1"/>
  <c r="C83" i="10"/>
  <c r="I83" i="10" s="1"/>
  <c r="D83" i="10"/>
  <c r="E83" i="10"/>
  <c r="F83" i="10"/>
  <c r="G83" i="10"/>
  <c r="K83" i="10" s="1"/>
  <c r="H83" i="10"/>
  <c r="L83" i="10" s="1"/>
  <c r="C84" i="10"/>
  <c r="I84" i="10" s="1"/>
  <c r="D84" i="10"/>
  <c r="E84" i="10"/>
  <c r="F84" i="10"/>
  <c r="G84" i="10"/>
  <c r="K84" i="10" s="1"/>
  <c r="H84" i="10"/>
  <c r="L84" i="10" s="1"/>
  <c r="C85" i="10"/>
  <c r="I85" i="10" s="1"/>
  <c r="D85" i="10"/>
  <c r="E85" i="10"/>
  <c r="F85" i="10"/>
  <c r="G85" i="10"/>
  <c r="K85" i="10" s="1"/>
  <c r="H85" i="10"/>
  <c r="L85" i="10" s="1"/>
  <c r="C86" i="10"/>
  <c r="I86" i="10" s="1"/>
  <c r="D86" i="10"/>
  <c r="E86" i="10"/>
  <c r="F86" i="10"/>
  <c r="G86" i="10"/>
  <c r="K86" i="10" s="1"/>
  <c r="H86" i="10"/>
  <c r="L86" i="10" s="1"/>
  <c r="C87" i="10"/>
  <c r="I87" i="10" s="1"/>
  <c r="D87" i="10"/>
  <c r="E87" i="10"/>
  <c r="F87" i="10"/>
  <c r="G87" i="10"/>
  <c r="K87" i="10" s="1"/>
  <c r="H87" i="10"/>
  <c r="L87" i="10" s="1"/>
  <c r="C88" i="10"/>
  <c r="I88" i="10" s="1"/>
  <c r="D88" i="10"/>
  <c r="E88" i="10"/>
  <c r="F88" i="10"/>
  <c r="G88" i="10"/>
  <c r="K88" i="10" s="1"/>
  <c r="H88" i="10"/>
  <c r="L88" i="10" s="1"/>
  <c r="C89" i="10"/>
  <c r="I89" i="10" s="1"/>
  <c r="D89" i="10"/>
  <c r="E89" i="10"/>
  <c r="F89" i="10"/>
  <c r="G89" i="10"/>
  <c r="K89" i="10" s="1"/>
  <c r="H89" i="10"/>
  <c r="L89" i="10" s="1"/>
  <c r="C90" i="10"/>
  <c r="I90" i="10" s="1"/>
  <c r="D90" i="10"/>
  <c r="E90" i="10"/>
  <c r="F90" i="10"/>
  <c r="G90" i="10"/>
  <c r="K90" i="10" s="1"/>
  <c r="H90" i="10"/>
  <c r="L90" i="10" s="1"/>
  <c r="C91" i="10"/>
  <c r="I91" i="10" s="1"/>
  <c r="D91" i="10"/>
  <c r="E91" i="10"/>
  <c r="F91" i="10"/>
  <c r="G91" i="10"/>
  <c r="K91" i="10" s="1"/>
  <c r="H91" i="10"/>
  <c r="L91" i="10" s="1"/>
  <c r="C92" i="10"/>
  <c r="I92" i="10" s="1"/>
  <c r="D92" i="10"/>
  <c r="E92" i="10"/>
  <c r="F92" i="10"/>
  <c r="G92" i="10"/>
  <c r="K92" i="10" s="1"/>
  <c r="H92" i="10"/>
  <c r="L92" i="10" s="1"/>
  <c r="C93" i="10"/>
  <c r="I93" i="10" s="1"/>
  <c r="D93" i="10"/>
  <c r="E93" i="10"/>
  <c r="F93" i="10"/>
  <c r="G93" i="10"/>
  <c r="K93" i="10" s="1"/>
  <c r="H93" i="10"/>
  <c r="L93" i="10" s="1"/>
  <c r="C94" i="10"/>
  <c r="I94" i="10" s="1"/>
  <c r="D94" i="10"/>
  <c r="E94" i="10"/>
  <c r="F94" i="10"/>
  <c r="G94" i="10"/>
  <c r="K94" i="10" s="1"/>
  <c r="H94" i="10"/>
  <c r="L94" i="10" s="1"/>
  <c r="C95" i="10"/>
  <c r="I95" i="10" s="1"/>
  <c r="D95" i="10"/>
  <c r="E95" i="10"/>
  <c r="F95" i="10"/>
  <c r="G95" i="10"/>
  <c r="K95" i="10" s="1"/>
  <c r="H95" i="10"/>
  <c r="L95" i="10" s="1"/>
  <c r="C96" i="10"/>
  <c r="I96" i="10" s="1"/>
  <c r="D96" i="10"/>
  <c r="E96" i="10"/>
  <c r="F96" i="10"/>
  <c r="G96" i="10"/>
  <c r="K96" i="10" s="1"/>
  <c r="H96" i="10"/>
  <c r="L96" i="10" s="1"/>
  <c r="C97" i="10"/>
  <c r="I97" i="10" s="1"/>
  <c r="D97" i="10"/>
  <c r="E97" i="10"/>
  <c r="F97" i="10"/>
  <c r="G97" i="10"/>
  <c r="K97" i="10" s="1"/>
  <c r="H97" i="10"/>
  <c r="L97" i="10" s="1"/>
  <c r="C98" i="10"/>
  <c r="I98" i="10" s="1"/>
  <c r="D98" i="10"/>
  <c r="E98" i="10"/>
  <c r="F98" i="10"/>
  <c r="G98" i="10"/>
  <c r="K98" i="10" s="1"/>
  <c r="H98" i="10"/>
  <c r="L98" i="10" s="1"/>
  <c r="C99" i="10"/>
  <c r="I99" i="10" s="1"/>
  <c r="D99" i="10"/>
  <c r="E99" i="10"/>
  <c r="F99" i="10"/>
  <c r="G99" i="10"/>
  <c r="K99" i="10" s="1"/>
  <c r="H99" i="10"/>
  <c r="L99" i="10" s="1"/>
  <c r="C100" i="10"/>
  <c r="I100" i="10" s="1"/>
  <c r="D100" i="10"/>
  <c r="E100" i="10"/>
  <c r="F100" i="10"/>
  <c r="G100" i="10"/>
  <c r="K100" i="10" s="1"/>
  <c r="H100" i="10"/>
  <c r="L100" i="10" s="1"/>
  <c r="C101" i="10"/>
  <c r="I101" i="10" s="1"/>
  <c r="D101" i="10"/>
  <c r="E101" i="10"/>
  <c r="F101" i="10"/>
  <c r="G101" i="10"/>
  <c r="K101" i="10" s="1"/>
  <c r="H101" i="10"/>
  <c r="L101" i="10" s="1"/>
  <c r="C102" i="10"/>
  <c r="I102" i="10" s="1"/>
  <c r="D102" i="10"/>
  <c r="E102" i="10"/>
  <c r="F102" i="10"/>
  <c r="G102" i="10"/>
  <c r="K102" i="10" s="1"/>
  <c r="H102" i="10"/>
  <c r="L102" i="10" s="1"/>
  <c r="C103" i="10"/>
  <c r="I103" i="10" s="1"/>
  <c r="D103" i="10"/>
  <c r="E103" i="10"/>
  <c r="F103" i="10"/>
  <c r="G103" i="10"/>
  <c r="K103" i="10" s="1"/>
  <c r="H103" i="10"/>
  <c r="L103" i="10" s="1"/>
  <c r="C104" i="10"/>
  <c r="I104" i="10" s="1"/>
  <c r="D104" i="10"/>
  <c r="E104" i="10"/>
  <c r="F104" i="10"/>
  <c r="G104" i="10"/>
  <c r="K104" i="10" s="1"/>
  <c r="H104" i="10"/>
  <c r="L104" i="10" s="1"/>
  <c r="C105" i="10"/>
  <c r="I105" i="10" s="1"/>
  <c r="D105" i="10"/>
  <c r="E105" i="10"/>
  <c r="F105" i="10"/>
  <c r="G105" i="10"/>
  <c r="K105" i="10" s="1"/>
  <c r="H105" i="10"/>
  <c r="L105" i="10" s="1"/>
  <c r="C106" i="10"/>
  <c r="I106" i="10" s="1"/>
  <c r="D106" i="10"/>
  <c r="E106" i="10"/>
  <c r="F106" i="10"/>
  <c r="G106" i="10"/>
  <c r="K106" i="10" s="1"/>
  <c r="H106" i="10"/>
  <c r="L106" i="10" s="1"/>
  <c r="C107" i="10"/>
  <c r="I107" i="10" s="1"/>
  <c r="D107" i="10"/>
  <c r="E107" i="10"/>
  <c r="F107" i="10"/>
  <c r="G107" i="10"/>
  <c r="K107" i="10" s="1"/>
  <c r="H107" i="10"/>
  <c r="L107" i="10" s="1"/>
  <c r="C108" i="10"/>
  <c r="I108" i="10" s="1"/>
  <c r="D108" i="10"/>
  <c r="E108" i="10"/>
  <c r="F108" i="10"/>
  <c r="G108" i="10"/>
  <c r="K108" i="10" s="1"/>
  <c r="H108" i="10"/>
  <c r="L108" i="10" s="1"/>
  <c r="C109" i="10"/>
  <c r="I109" i="10" s="1"/>
  <c r="D109" i="10"/>
  <c r="E109" i="10"/>
  <c r="F109" i="10"/>
  <c r="G109" i="10"/>
  <c r="K109" i="10" s="1"/>
  <c r="H109" i="10"/>
  <c r="L109" i="10" s="1"/>
  <c r="C110" i="10"/>
  <c r="I110" i="10" s="1"/>
  <c r="D110" i="10"/>
  <c r="E110" i="10"/>
  <c r="F110" i="10"/>
  <c r="G110" i="10"/>
  <c r="K110" i="10" s="1"/>
  <c r="H110" i="10"/>
  <c r="L110" i="10" s="1"/>
  <c r="C111" i="10"/>
  <c r="I111" i="10" s="1"/>
  <c r="D111" i="10"/>
  <c r="E111" i="10"/>
  <c r="F111" i="10"/>
  <c r="G111" i="10"/>
  <c r="K111" i="10" s="1"/>
  <c r="H111" i="10"/>
  <c r="L111" i="10" s="1"/>
  <c r="C112" i="10"/>
  <c r="I112" i="10" s="1"/>
  <c r="D112" i="10"/>
  <c r="E112" i="10"/>
  <c r="F112" i="10"/>
  <c r="G112" i="10"/>
  <c r="K112" i="10" s="1"/>
  <c r="H112" i="10"/>
  <c r="L112" i="10" s="1"/>
  <c r="C113" i="10"/>
  <c r="I113" i="10" s="1"/>
  <c r="D113" i="10"/>
  <c r="E113" i="10"/>
  <c r="F113" i="10"/>
  <c r="G113" i="10"/>
  <c r="K113" i="10" s="1"/>
  <c r="H113" i="10"/>
  <c r="L113" i="10" s="1"/>
  <c r="C114" i="10"/>
  <c r="I114" i="10" s="1"/>
  <c r="D114" i="10"/>
  <c r="E114" i="10"/>
  <c r="F114" i="10"/>
  <c r="G114" i="10"/>
  <c r="K114" i="10" s="1"/>
  <c r="H114" i="10"/>
  <c r="L114" i="10" s="1"/>
  <c r="C115" i="10"/>
  <c r="I115" i="10" s="1"/>
  <c r="D115" i="10"/>
  <c r="E115" i="10"/>
  <c r="F115" i="10"/>
  <c r="G115" i="10"/>
  <c r="K115" i="10" s="1"/>
  <c r="H115" i="10"/>
  <c r="L115" i="10" s="1"/>
  <c r="C116" i="10"/>
  <c r="I116" i="10" s="1"/>
  <c r="D116" i="10"/>
  <c r="E116" i="10"/>
  <c r="F116" i="10"/>
  <c r="G116" i="10"/>
  <c r="K116" i="10" s="1"/>
  <c r="H116" i="10"/>
  <c r="L116" i="10" s="1"/>
  <c r="C117" i="10"/>
  <c r="I117" i="10" s="1"/>
  <c r="D117" i="10"/>
  <c r="E117" i="10"/>
  <c r="F117" i="10"/>
  <c r="G117" i="10"/>
  <c r="K117" i="10" s="1"/>
  <c r="H117" i="10"/>
  <c r="L117" i="10" s="1"/>
  <c r="C118" i="10"/>
  <c r="I118" i="10" s="1"/>
  <c r="D118" i="10"/>
  <c r="E118" i="10"/>
  <c r="F118" i="10"/>
  <c r="G118" i="10"/>
  <c r="K118" i="10" s="1"/>
  <c r="H118" i="10"/>
  <c r="L118" i="10" s="1"/>
  <c r="C119" i="10"/>
  <c r="I119" i="10" s="1"/>
  <c r="D119" i="10"/>
  <c r="E119" i="10"/>
  <c r="F119" i="10"/>
  <c r="G119" i="10"/>
  <c r="K119" i="10" s="1"/>
  <c r="H119" i="10"/>
  <c r="L119" i="10" s="1"/>
  <c r="C120" i="10"/>
  <c r="I120" i="10" s="1"/>
  <c r="D120" i="10"/>
  <c r="E120" i="10"/>
  <c r="F120" i="10"/>
  <c r="G120" i="10"/>
  <c r="K120" i="10" s="1"/>
  <c r="H120" i="10"/>
  <c r="L120" i="10" s="1"/>
  <c r="C121" i="10"/>
  <c r="I121" i="10" s="1"/>
  <c r="D121" i="10"/>
  <c r="E121" i="10"/>
  <c r="F121" i="10"/>
  <c r="G121" i="10"/>
  <c r="K121" i="10" s="1"/>
  <c r="H121" i="10"/>
  <c r="L121" i="10" s="1"/>
  <c r="C122" i="10"/>
  <c r="I122" i="10" s="1"/>
  <c r="D122" i="10"/>
  <c r="E122" i="10"/>
  <c r="F122" i="10"/>
  <c r="G122" i="10"/>
  <c r="K122" i="10" s="1"/>
  <c r="H122" i="10"/>
  <c r="L122" i="10" s="1"/>
  <c r="C43" i="10"/>
  <c r="I43" i="10" s="1"/>
  <c r="D43" i="10"/>
  <c r="E43" i="10"/>
  <c r="F43" i="10"/>
  <c r="G43" i="10"/>
  <c r="K43" i="10" s="1"/>
  <c r="H43" i="10"/>
  <c r="L43" i="10" s="1"/>
  <c r="C44" i="10"/>
  <c r="I44" i="10" s="1"/>
  <c r="D44" i="10"/>
  <c r="E44" i="10"/>
  <c r="F44" i="10"/>
  <c r="G44" i="10"/>
  <c r="K44" i="10" s="1"/>
  <c r="H44" i="10"/>
  <c r="L44" i="10" s="1"/>
  <c r="C45" i="10"/>
  <c r="I45" i="10" s="1"/>
  <c r="D45" i="10"/>
  <c r="E45" i="10"/>
  <c r="F45" i="10"/>
  <c r="G45" i="10"/>
  <c r="K45" i="10" s="1"/>
  <c r="H45" i="10"/>
  <c r="L45" i="10" s="1"/>
  <c r="C46" i="10"/>
  <c r="I46" i="10" s="1"/>
  <c r="D46" i="10"/>
  <c r="E46" i="10"/>
  <c r="F46" i="10"/>
  <c r="G46" i="10"/>
  <c r="K46" i="10" s="1"/>
  <c r="H46" i="10"/>
  <c r="L46" i="10" s="1"/>
  <c r="C47" i="10"/>
  <c r="I47" i="10" s="1"/>
  <c r="D47" i="10"/>
  <c r="E47" i="10"/>
  <c r="F47" i="10"/>
  <c r="G47" i="10"/>
  <c r="K47" i="10" s="1"/>
  <c r="H47" i="10"/>
  <c r="L47" i="10" s="1"/>
  <c r="C48" i="10"/>
  <c r="I48" i="10" s="1"/>
  <c r="D48" i="10"/>
  <c r="E48" i="10"/>
  <c r="F48" i="10"/>
  <c r="G48" i="10"/>
  <c r="K48" i="10" s="1"/>
  <c r="H48" i="10"/>
  <c r="L48" i="10" s="1"/>
  <c r="C49" i="10"/>
  <c r="I49" i="10" s="1"/>
  <c r="D49" i="10"/>
  <c r="E49" i="10"/>
  <c r="F49" i="10"/>
  <c r="G49" i="10"/>
  <c r="K49" i="10" s="1"/>
  <c r="H49" i="10"/>
  <c r="L49" i="10" s="1"/>
  <c r="C50" i="10"/>
  <c r="I50" i="10" s="1"/>
  <c r="D50" i="10"/>
  <c r="E50" i="10"/>
  <c r="F50" i="10"/>
  <c r="G50" i="10"/>
  <c r="K50" i="10" s="1"/>
  <c r="H50" i="10"/>
  <c r="L50" i="10" s="1"/>
  <c r="C51" i="10"/>
  <c r="I51" i="10" s="1"/>
  <c r="D51" i="10"/>
  <c r="E51" i="10"/>
  <c r="F51" i="10"/>
  <c r="G51" i="10"/>
  <c r="K51" i="10" s="1"/>
  <c r="H51" i="10"/>
  <c r="L51" i="10" s="1"/>
  <c r="C52" i="10"/>
  <c r="I52" i="10" s="1"/>
  <c r="D52" i="10"/>
  <c r="E52" i="10"/>
  <c r="F52" i="10"/>
  <c r="G52" i="10"/>
  <c r="K52" i="10" s="1"/>
  <c r="H52" i="10"/>
  <c r="L52" i="10" s="1"/>
  <c r="C4" i="10"/>
  <c r="D4" i="10"/>
  <c r="E4" i="10"/>
  <c r="F4" i="10"/>
  <c r="C5" i="10"/>
  <c r="D5" i="10"/>
  <c r="E5" i="10"/>
  <c r="F5" i="10"/>
  <c r="G5" i="10"/>
  <c r="K5" i="10" s="1"/>
  <c r="H5" i="10"/>
  <c r="L5" i="10" s="1"/>
  <c r="C6" i="10"/>
  <c r="D6" i="10"/>
  <c r="E6" i="10"/>
  <c r="F6" i="10"/>
  <c r="G6" i="10"/>
  <c r="K6" i="10" s="1"/>
  <c r="H6" i="10"/>
  <c r="L6" i="10" s="1"/>
  <c r="C7" i="10"/>
  <c r="D7" i="10"/>
  <c r="E7" i="10"/>
  <c r="F7" i="10"/>
  <c r="G7" i="10"/>
  <c r="K7" i="10" s="1"/>
  <c r="H7" i="10"/>
  <c r="L7" i="10" s="1"/>
  <c r="C8" i="10"/>
  <c r="D8" i="10"/>
  <c r="E8" i="10"/>
  <c r="F8" i="10"/>
  <c r="G8" i="10"/>
  <c r="K8" i="10" s="1"/>
  <c r="H8" i="10"/>
  <c r="L8" i="10" s="1"/>
  <c r="C9" i="10"/>
  <c r="D9" i="10"/>
  <c r="E9" i="10"/>
  <c r="F9" i="10"/>
  <c r="G9" i="10"/>
  <c r="K9" i="10" s="1"/>
  <c r="H9" i="10"/>
  <c r="L9" i="10" s="1"/>
  <c r="C10" i="10"/>
  <c r="D10" i="10"/>
  <c r="E10" i="10"/>
  <c r="F10" i="10"/>
  <c r="G10" i="10"/>
  <c r="K10" i="10" s="1"/>
  <c r="H10" i="10"/>
  <c r="L10" i="10" s="1"/>
  <c r="C11" i="10"/>
  <c r="D11" i="10"/>
  <c r="E11" i="10"/>
  <c r="F11" i="10"/>
  <c r="G11" i="10"/>
  <c r="K11" i="10" s="1"/>
  <c r="H11" i="10"/>
  <c r="L11" i="10" s="1"/>
  <c r="C12" i="10"/>
  <c r="D12" i="10"/>
  <c r="E12" i="10"/>
  <c r="F12" i="10"/>
  <c r="G12" i="10"/>
  <c r="K12" i="10" s="1"/>
  <c r="H12" i="10"/>
  <c r="L12" i="10" s="1"/>
  <c r="C13" i="10"/>
  <c r="D13" i="10"/>
  <c r="E13" i="10"/>
  <c r="F13" i="10"/>
  <c r="G13" i="10"/>
  <c r="K13" i="10" s="1"/>
  <c r="H13" i="10"/>
  <c r="L13" i="10" s="1"/>
  <c r="C14" i="10"/>
  <c r="D14" i="10"/>
  <c r="E14" i="10"/>
  <c r="F14" i="10"/>
  <c r="G14" i="10"/>
  <c r="K14" i="10" s="1"/>
  <c r="H14" i="10"/>
  <c r="L14" i="10" s="1"/>
  <c r="C15" i="10"/>
  <c r="D15" i="10"/>
  <c r="E15" i="10"/>
  <c r="F15" i="10"/>
  <c r="G15" i="10"/>
  <c r="K15" i="10" s="1"/>
  <c r="H15" i="10"/>
  <c r="L15" i="10" s="1"/>
  <c r="C16" i="10"/>
  <c r="D16" i="10"/>
  <c r="E16" i="10"/>
  <c r="F16" i="10"/>
  <c r="G16" i="10"/>
  <c r="K16" i="10" s="1"/>
  <c r="H16" i="10"/>
  <c r="L16" i="10" s="1"/>
  <c r="C17" i="10"/>
  <c r="D17" i="10"/>
  <c r="E17" i="10"/>
  <c r="F17" i="10"/>
  <c r="G17" i="10"/>
  <c r="K17" i="10" s="1"/>
  <c r="H17" i="10"/>
  <c r="L17" i="10" s="1"/>
  <c r="C18" i="10"/>
  <c r="D18" i="10"/>
  <c r="E18" i="10"/>
  <c r="F18" i="10"/>
  <c r="G18" i="10"/>
  <c r="K18" i="10" s="1"/>
  <c r="H18" i="10"/>
  <c r="L18" i="10" s="1"/>
  <c r="C19" i="10"/>
  <c r="D19" i="10"/>
  <c r="E19" i="10"/>
  <c r="F19" i="10"/>
  <c r="G19" i="10"/>
  <c r="K19" i="10" s="1"/>
  <c r="H19" i="10"/>
  <c r="L19" i="10" s="1"/>
  <c r="C20" i="10"/>
  <c r="D20" i="10"/>
  <c r="E20" i="10"/>
  <c r="F20" i="10"/>
  <c r="G20" i="10"/>
  <c r="K20" i="10" s="1"/>
  <c r="H20" i="10"/>
  <c r="L20" i="10" s="1"/>
  <c r="C21" i="10"/>
  <c r="D21" i="10"/>
  <c r="E21" i="10"/>
  <c r="F21" i="10"/>
  <c r="G21" i="10"/>
  <c r="K21" i="10" s="1"/>
  <c r="H21" i="10"/>
  <c r="L21" i="10" s="1"/>
  <c r="C22" i="10"/>
  <c r="D22" i="10"/>
  <c r="E22" i="10"/>
  <c r="F22" i="10"/>
  <c r="G22" i="10"/>
  <c r="K22" i="10" s="1"/>
  <c r="H22" i="10"/>
  <c r="L22" i="10" s="1"/>
  <c r="C23" i="10"/>
  <c r="D23" i="10"/>
  <c r="E23" i="10"/>
  <c r="F23" i="10"/>
  <c r="G23" i="10"/>
  <c r="K23" i="10" s="1"/>
  <c r="H23" i="10"/>
  <c r="L23" i="10" s="1"/>
  <c r="C24" i="10"/>
  <c r="D24" i="10"/>
  <c r="E24" i="10"/>
  <c r="F24" i="10"/>
  <c r="G24" i="10"/>
  <c r="K24" i="10" s="1"/>
  <c r="H24" i="10"/>
  <c r="L24" i="10" s="1"/>
  <c r="C25" i="10"/>
  <c r="D25" i="10"/>
  <c r="E25" i="10"/>
  <c r="F25" i="10"/>
  <c r="G25" i="10"/>
  <c r="K25" i="10" s="1"/>
  <c r="H25" i="10"/>
  <c r="L25" i="10" s="1"/>
  <c r="C26" i="10"/>
  <c r="D26" i="10"/>
  <c r="E26" i="10"/>
  <c r="F26" i="10"/>
  <c r="G26" i="10"/>
  <c r="K26" i="10" s="1"/>
  <c r="H26" i="10"/>
  <c r="L26" i="10" s="1"/>
  <c r="C27" i="10"/>
  <c r="D27" i="10"/>
  <c r="E27" i="10"/>
  <c r="F27" i="10"/>
  <c r="G27" i="10"/>
  <c r="K27" i="10" s="1"/>
  <c r="H27" i="10"/>
  <c r="L27" i="10" s="1"/>
  <c r="C28" i="10"/>
  <c r="D28" i="10"/>
  <c r="E28" i="10"/>
  <c r="F28" i="10"/>
  <c r="G28" i="10"/>
  <c r="K28" i="10" s="1"/>
  <c r="H28" i="10"/>
  <c r="L28" i="10" s="1"/>
  <c r="C29" i="10"/>
  <c r="D29" i="10"/>
  <c r="E29" i="10"/>
  <c r="F29" i="10"/>
  <c r="G29" i="10"/>
  <c r="K29" i="10" s="1"/>
  <c r="H29" i="10"/>
  <c r="L29" i="10" s="1"/>
  <c r="C30" i="10"/>
  <c r="D30" i="10"/>
  <c r="E30" i="10"/>
  <c r="F30" i="10"/>
  <c r="G30" i="10"/>
  <c r="K30" i="10" s="1"/>
  <c r="H30" i="10"/>
  <c r="L30" i="10" s="1"/>
  <c r="C31" i="10"/>
  <c r="D31" i="10"/>
  <c r="E31" i="10"/>
  <c r="F31" i="10"/>
  <c r="G31" i="10"/>
  <c r="K31" i="10" s="1"/>
  <c r="H31" i="10"/>
  <c r="L31" i="10" s="1"/>
  <c r="C32" i="10"/>
  <c r="D32" i="10"/>
  <c r="E32" i="10"/>
  <c r="F32" i="10"/>
  <c r="G32" i="10"/>
  <c r="K32" i="10" s="1"/>
  <c r="H32" i="10"/>
  <c r="L32" i="10" s="1"/>
  <c r="C33" i="10"/>
  <c r="I33" i="10" s="1"/>
  <c r="D33" i="10"/>
  <c r="E33" i="10"/>
  <c r="F33" i="10"/>
  <c r="G33" i="10"/>
  <c r="K33" i="10" s="1"/>
  <c r="H33" i="10"/>
  <c r="L33" i="10" s="1"/>
  <c r="C34" i="10"/>
  <c r="I34" i="10" s="1"/>
  <c r="D34" i="10"/>
  <c r="E34" i="10"/>
  <c r="F34" i="10"/>
  <c r="G34" i="10"/>
  <c r="K34" i="10" s="1"/>
  <c r="H34" i="10"/>
  <c r="L34" i="10" s="1"/>
  <c r="C35" i="10"/>
  <c r="I35" i="10" s="1"/>
  <c r="D35" i="10"/>
  <c r="E35" i="10"/>
  <c r="F35" i="10"/>
  <c r="G35" i="10"/>
  <c r="K35" i="10" s="1"/>
  <c r="H35" i="10"/>
  <c r="L35" i="10" s="1"/>
  <c r="C36" i="10"/>
  <c r="I36" i="10" s="1"/>
  <c r="D36" i="10"/>
  <c r="E36" i="10"/>
  <c r="F36" i="10"/>
  <c r="G36" i="10"/>
  <c r="K36" i="10" s="1"/>
  <c r="H36" i="10"/>
  <c r="L36" i="10" s="1"/>
  <c r="C37" i="10"/>
  <c r="I37" i="10" s="1"/>
  <c r="D37" i="10"/>
  <c r="E37" i="10"/>
  <c r="F37" i="10"/>
  <c r="G37" i="10"/>
  <c r="K37" i="10" s="1"/>
  <c r="H37" i="10"/>
  <c r="L37" i="10" s="1"/>
  <c r="C38" i="10"/>
  <c r="I38" i="10" s="1"/>
  <c r="D38" i="10"/>
  <c r="E38" i="10"/>
  <c r="F38" i="10"/>
  <c r="G38" i="10"/>
  <c r="K38" i="10" s="1"/>
  <c r="H38" i="10"/>
  <c r="L38" i="10" s="1"/>
  <c r="C39" i="10"/>
  <c r="I39" i="10" s="1"/>
  <c r="D39" i="10"/>
  <c r="E39" i="10"/>
  <c r="F39" i="10"/>
  <c r="G39" i="10"/>
  <c r="K39" i="10" s="1"/>
  <c r="H39" i="10"/>
  <c r="L39" i="10" s="1"/>
  <c r="C40" i="10"/>
  <c r="I40" i="10" s="1"/>
  <c r="D40" i="10"/>
  <c r="E40" i="10"/>
  <c r="F40" i="10"/>
  <c r="G40" i="10"/>
  <c r="K40" i="10" s="1"/>
  <c r="H40" i="10"/>
  <c r="L40" i="10" s="1"/>
  <c r="C41" i="10"/>
  <c r="I41" i="10" s="1"/>
  <c r="D41" i="10"/>
  <c r="E41" i="10"/>
  <c r="F41" i="10"/>
  <c r="G41" i="10"/>
  <c r="K41" i="10" s="1"/>
  <c r="H41" i="10"/>
  <c r="L41" i="10" s="1"/>
  <c r="C42" i="10"/>
  <c r="I42" i="10" s="1"/>
  <c r="D42" i="10"/>
  <c r="E42" i="10"/>
  <c r="F42" i="10"/>
  <c r="G42" i="10"/>
  <c r="K42" i="10" s="1"/>
  <c r="H42" i="10"/>
  <c r="L42" i="10" s="1"/>
  <c r="C3" i="10"/>
  <c r="G4" i="10"/>
  <c r="K4" i="10" s="1"/>
  <c r="H4" i="10"/>
  <c r="L4" i="10" s="1"/>
  <c r="H3" i="10"/>
  <c r="L3" i="10" s="1"/>
  <c r="G3" i="10"/>
  <c r="K3" i="10" s="1"/>
  <c r="D54" i="20" l="1"/>
  <c r="D52" i="20"/>
  <c r="D51" i="20"/>
  <c r="I32" i="10"/>
  <c r="I30" i="10"/>
  <c r="I28" i="10"/>
  <c r="I26" i="10"/>
  <c r="I24" i="10"/>
  <c r="I22" i="10"/>
  <c r="I20" i="10"/>
  <c r="I18" i="10"/>
  <c r="I16" i="10"/>
  <c r="I14" i="10"/>
  <c r="I12" i="10"/>
  <c r="I10" i="10"/>
  <c r="I8" i="10"/>
  <c r="I6" i="10"/>
  <c r="I31" i="10"/>
  <c r="I29" i="10"/>
  <c r="I27" i="10"/>
  <c r="I25" i="10"/>
  <c r="I23" i="10"/>
  <c r="I21" i="10"/>
  <c r="I19" i="10"/>
  <c r="I17" i="10"/>
  <c r="I15" i="10"/>
  <c r="I13" i="10"/>
  <c r="I11" i="10"/>
  <c r="I9" i="10"/>
  <c r="I7" i="10"/>
  <c r="I5" i="10"/>
  <c r="Q125" i="18"/>
  <c r="Q126" i="18" s="1"/>
  <c r="J19" i="8" s="1"/>
  <c r="E3" i="10"/>
  <c r="D53" i="20" l="1"/>
  <c r="D3" i="10"/>
  <c r="F3" i="10"/>
  <c r="D55" i="20" l="1"/>
  <c r="B1" i="18"/>
  <c r="D56" i="20" l="1"/>
  <c r="I3" i="10"/>
  <c r="I4" i="10"/>
  <c r="P125" i="18"/>
  <c r="P126" i="18" s="1"/>
  <c r="J25" i="8" s="1"/>
  <c r="O125" i="18"/>
  <c r="O126" i="18" s="1"/>
  <c r="J24" i="8" s="1"/>
  <c r="D58" i="20" l="1"/>
  <c r="E19" i="8"/>
  <c r="D57" i="20" l="1"/>
  <c r="D61" i="20" l="1"/>
  <c r="D59" i="20"/>
  <c r="D62" i="20" l="1"/>
  <c r="D60" i="20"/>
  <c r="D63" i="20" l="1"/>
  <c r="D64" i="20" l="1"/>
</calcChain>
</file>

<file path=xl/sharedStrings.xml><?xml version="1.0" encoding="utf-8"?>
<sst xmlns="http://schemas.openxmlformats.org/spreadsheetml/2006/main" count="1391" uniqueCount="581">
  <si>
    <t>氏　　　　名</t>
    <rPh sb="0" eb="1">
      <t>シ</t>
    </rPh>
    <rPh sb="5" eb="6">
      <t>ナ</t>
    </rPh>
    <phoneticPr fontId="1"/>
  </si>
  <si>
    <t>年中</t>
    <rPh sb="0" eb="2">
      <t>ネンチュウ</t>
    </rPh>
    <phoneticPr fontId="1"/>
  </si>
  <si>
    <t>支部名</t>
    <rPh sb="0" eb="2">
      <t>シブ</t>
    </rPh>
    <rPh sb="2" eb="3">
      <t>ナ</t>
    </rPh>
    <phoneticPr fontId="1"/>
  </si>
  <si>
    <t>№</t>
    <phoneticPr fontId="1"/>
  </si>
  <si>
    <t>級.段</t>
    <rPh sb="0" eb="1">
      <t>キュウ</t>
    </rPh>
    <rPh sb="2" eb="3">
      <t>ダン</t>
    </rPh>
    <phoneticPr fontId="1"/>
  </si>
  <si>
    <t>審　判　員　氏　名</t>
    <rPh sb="0" eb="1">
      <t>シン</t>
    </rPh>
    <rPh sb="2" eb="3">
      <t>ハン</t>
    </rPh>
    <rPh sb="4" eb="5">
      <t>イン</t>
    </rPh>
    <rPh sb="6" eb="7">
      <t>シ</t>
    </rPh>
    <rPh sb="8" eb="9">
      <t>ナ</t>
    </rPh>
    <phoneticPr fontId="1"/>
  </si>
  <si>
    <t>資　格　等</t>
    <rPh sb="0" eb="1">
      <t>シ</t>
    </rPh>
    <rPh sb="2" eb="3">
      <t>カク</t>
    </rPh>
    <rPh sb="4" eb="5">
      <t>ナド</t>
    </rPh>
    <phoneticPr fontId="1"/>
  </si>
  <si>
    <t>初段</t>
    <rPh sb="0" eb="2">
      <t>ショダン</t>
    </rPh>
    <phoneticPr fontId="1"/>
  </si>
  <si>
    <t>無級</t>
    <rPh sb="0" eb="2">
      <t>ムキュウ</t>
    </rPh>
    <phoneticPr fontId="1"/>
  </si>
  <si>
    <t>種目</t>
    <rPh sb="0" eb="2">
      <t>シュモク</t>
    </rPh>
    <phoneticPr fontId="1"/>
  </si>
  <si>
    <t>支部名</t>
    <rPh sb="0" eb="3">
      <t>シブメイ</t>
    </rPh>
    <phoneticPr fontId="1"/>
  </si>
  <si>
    <t>連絡先</t>
    <rPh sb="0" eb="3">
      <t>レンラクサキ</t>
    </rPh>
    <phoneticPr fontId="1"/>
  </si>
  <si>
    <t>電話番号</t>
    <rPh sb="0" eb="4">
      <t>デンワバンゴウ</t>
    </rPh>
    <phoneticPr fontId="1"/>
  </si>
  <si>
    <t>FAX</t>
    <phoneticPr fontId="1"/>
  </si>
  <si>
    <t>携帯電話</t>
    <rPh sb="0" eb="4">
      <t>ケイタイデンワ</t>
    </rPh>
    <phoneticPr fontId="1"/>
  </si>
  <si>
    <t>メールアドレス</t>
    <phoneticPr fontId="1"/>
  </si>
  <si>
    <t>延参加者数</t>
    <rPh sb="0" eb="1">
      <t>エン</t>
    </rPh>
    <rPh sb="1" eb="3">
      <t>サンカ</t>
    </rPh>
    <rPh sb="3" eb="4">
      <t>シャ</t>
    </rPh>
    <rPh sb="4" eb="5">
      <t>スウ</t>
    </rPh>
    <phoneticPr fontId="1"/>
  </si>
  <si>
    <t>参加費合計</t>
    <rPh sb="0" eb="5">
      <t>サンカヒゴウケイ</t>
    </rPh>
    <phoneticPr fontId="1"/>
  </si>
  <si>
    <t>実参加者数</t>
    <rPh sb="0" eb="5">
      <t>ジツサンカシャスウ</t>
    </rPh>
    <phoneticPr fontId="1"/>
  </si>
  <si>
    <t>代表者名</t>
    <rPh sb="0" eb="3">
      <t>ダイヒョウシャ</t>
    </rPh>
    <rPh sb="3" eb="4">
      <t>メイ</t>
    </rPh>
    <phoneticPr fontId="1"/>
  </si>
  <si>
    <t>※資格と主審はリストから選んで下さい。</t>
    <rPh sb="1" eb="3">
      <t>シカク</t>
    </rPh>
    <rPh sb="4" eb="6">
      <t>シュシン</t>
    </rPh>
    <rPh sb="12" eb="13">
      <t>エラ</t>
    </rPh>
    <rPh sb="15" eb="16">
      <t>クダ</t>
    </rPh>
    <phoneticPr fontId="1"/>
  </si>
  <si>
    <t>性別</t>
    <rPh sb="0" eb="2">
      <t>セイベツ</t>
    </rPh>
    <phoneticPr fontId="1"/>
  </si>
  <si>
    <t>１０級</t>
    <rPh sb="2" eb="3">
      <t>キュウ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</si>
  <si>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</si>
  <si>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</si>
  <si>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</si>
  <si>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</si>
  <si>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</si>
  <si>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</si>
  <si>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７級</t>
    <rPh sb="1" eb="2">
      <t>キュウ</t>
    </rPh>
    <phoneticPr fontId="1"/>
  </si>
  <si>
    <t>８級</t>
    <rPh sb="1" eb="2">
      <t>キュウ</t>
    </rPh>
    <phoneticPr fontId="1"/>
  </si>
  <si>
    <t>９級</t>
    <rPh sb="1" eb="2">
      <t>キュウ</t>
    </rPh>
    <phoneticPr fontId="1"/>
  </si>
  <si>
    <t>学年・年齢</t>
    <rPh sb="0" eb="2">
      <t>ガクネン</t>
    </rPh>
    <rPh sb="3" eb="5">
      <t>ネンレイ</t>
    </rPh>
    <phoneticPr fontId="1"/>
  </si>
  <si>
    <t>人数</t>
    <rPh sb="0" eb="2">
      <t>ニンスウ</t>
    </rPh>
    <phoneticPr fontId="1"/>
  </si>
  <si>
    <t>参加費</t>
    <rPh sb="0" eb="3">
      <t>サンカヒ</t>
    </rPh>
    <phoneticPr fontId="1"/>
  </si>
  <si>
    <t>年長</t>
    <rPh sb="0" eb="2">
      <t>ネンチョウ</t>
    </rPh>
    <phoneticPr fontId="1"/>
  </si>
  <si>
    <t>小学１年</t>
    <rPh sb="0" eb="2">
      <t>ショウガク</t>
    </rPh>
    <rPh sb="3" eb="4">
      <t>ネン</t>
    </rPh>
    <phoneticPr fontId="1"/>
  </si>
  <si>
    <t>小学２年</t>
    <rPh sb="0" eb="2">
      <t>ショウガク</t>
    </rPh>
    <rPh sb="3" eb="4">
      <t>ネン</t>
    </rPh>
    <phoneticPr fontId="1"/>
  </si>
  <si>
    <t>小学３年</t>
    <rPh sb="0" eb="2">
      <t>ショウガク</t>
    </rPh>
    <rPh sb="3" eb="4">
      <t>ネン</t>
    </rPh>
    <phoneticPr fontId="1"/>
  </si>
  <si>
    <t>小学４年</t>
    <rPh sb="0" eb="2">
      <t>ショウガク</t>
    </rPh>
    <rPh sb="3" eb="4">
      <t>ネン</t>
    </rPh>
    <phoneticPr fontId="1"/>
  </si>
  <si>
    <t>小学５年</t>
    <rPh sb="0" eb="2">
      <t>ショウガク</t>
    </rPh>
    <rPh sb="3" eb="4">
      <t>ネン</t>
    </rPh>
    <phoneticPr fontId="1"/>
  </si>
  <si>
    <t>小学６年</t>
    <rPh sb="0" eb="2">
      <t>ショウガク</t>
    </rPh>
    <rPh sb="3" eb="4">
      <t>ネン</t>
    </rPh>
    <phoneticPr fontId="1"/>
  </si>
  <si>
    <t>中学１年</t>
    <rPh sb="0" eb="2">
      <t>チュウガク</t>
    </rPh>
    <rPh sb="3" eb="4">
      <t>ネン</t>
    </rPh>
    <phoneticPr fontId="1"/>
  </si>
  <si>
    <t>中学２年</t>
    <rPh sb="0" eb="2">
      <t>チュウガク</t>
    </rPh>
    <rPh sb="3" eb="4">
      <t>ネン</t>
    </rPh>
    <phoneticPr fontId="1"/>
  </si>
  <si>
    <t>中学３年</t>
    <rPh sb="0" eb="2">
      <t>チュウガク</t>
    </rPh>
    <rPh sb="3" eb="4">
      <t>ネン</t>
    </rPh>
    <phoneticPr fontId="1"/>
  </si>
  <si>
    <t>　クリックすると▼が出ます。</t>
    <rPh sb="10" eb="11">
      <t>デ</t>
    </rPh>
    <phoneticPr fontId="1"/>
  </si>
  <si>
    <t>の項目を入力</t>
    <rPh sb="1" eb="3">
      <t>コウモク</t>
    </rPh>
    <rPh sb="4" eb="6">
      <t>ニュウリョク</t>
    </rPh>
    <phoneticPr fontId="1"/>
  </si>
  <si>
    <t>形の部</t>
    <rPh sb="0" eb="1">
      <t>カタ</t>
    </rPh>
    <rPh sb="2" eb="3">
      <t>ブ</t>
    </rPh>
    <phoneticPr fontId="1"/>
  </si>
  <si>
    <t>組手の部</t>
    <rPh sb="0" eb="2">
      <t>クミテ</t>
    </rPh>
    <rPh sb="3" eb="4">
      <t>ブ</t>
    </rPh>
    <phoneticPr fontId="1"/>
  </si>
  <si>
    <t>形</t>
    <rPh sb="0" eb="1">
      <t>カタ</t>
    </rPh>
    <phoneticPr fontId="1"/>
  </si>
  <si>
    <t>組手</t>
    <rPh sb="0" eb="2">
      <t>クミテ</t>
    </rPh>
    <phoneticPr fontId="1"/>
  </si>
  <si>
    <t>競技区分</t>
    <rPh sb="0" eb="4">
      <t>キョウギクブン</t>
    </rPh>
    <phoneticPr fontId="1"/>
  </si>
  <si>
    <t>２段</t>
    <rPh sb="1" eb="2">
      <t>ダン</t>
    </rPh>
    <phoneticPr fontId="1"/>
  </si>
  <si>
    <t>学年年齢</t>
    <rPh sb="0" eb="2">
      <t>ガクネン</t>
    </rPh>
    <rPh sb="2" eb="4">
      <t>ネンレイ</t>
    </rPh>
    <phoneticPr fontId="1"/>
  </si>
  <si>
    <t>氏名</t>
    <phoneticPr fontId="1"/>
  </si>
  <si>
    <t>参加申込書　入力説明</t>
    <rPh sb="0" eb="5">
      <t>サンカモウシコミショ</t>
    </rPh>
    <rPh sb="6" eb="10">
      <t>ニュウリョクセツメイ</t>
    </rPh>
    <phoneticPr fontId="1"/>
  </si>
  <si>
    <t>(1)申込書表紙</t>
    <rPh sb="3" eb="8">
      <t>モウシコミショヒョウシ</t>
    </rPh>
    <phoneticPr fontId="1"/>
  </si>
  <si>
    <t>・</t>
    <phoneticPr fontId="1"/>
  </si>
  <si>
    <t>リスト選択で、消したい場合は、DELキーで消せます。</t>
    <rPh sb="3" eb="5">
      <t>センタク</t>
    </rPh>
    <rPh sb="7" eb="8">
      <t>ケ</t>
    </rPh>
    <rPh sb="11" eb="13">
      <t>バアイ</t>
    </rPh>
    <rPh sb="21" eb="22">
      <t>キ</t>
    </rPh>
    <phoneticPr fontId="1"/>
  </si>
  <si>
    <t>★基本的には、色のついたセルに入力してください。</t>
    <rPh sb="1" eb="4">
      <t>キホンテキ</t>
    </rPh>
    <rPh sb="7" eb="8">
      <t>イロ</t>
    </rPh>
    <rPh sb="15" eb="17">
      <t>ニュウリョク</t>
    </rPh>
    <phoneticPr fontId="1"/>
  </si>
  <si>
    <t>実人数を入力する。その他は、自動表示です。</t>
    <rPh sb="0" eb="3">
      <t>ジツニンスウ</t>
    </rPh>
    <rPh sb="4" eb="6">
      <t>ニュウリョク</t>
    </rPh>
    <rPh sb="11" eb="12">
      <t>タ</t>
    </rPh>
    <rPh sb="14" eb="18">
      <t>ジドウヒョウジ</t>
    </rPh>
    <phoneticPr fontId="1"/>
  </si>
  <si>
    <t>(2)申込書参加選手</t>
    <rPh sb="3" eb="6">
      <t>モウシコミショ</t>
    </rPh>
    <rPh sb="6" eb="10">
      <t>サンカセンシュ</t>
    </rPh>
    <phoneticPr fontId="1"/>
  </si>
  <si>
    <t>支部名、代表者名等のデータを入力する。</t>
    <rPh sb="0" eb="3">
      <t>シブメイ</t>
    </rPh>
    <rPh sb="4" eb="8">
      <t>ダイヒョウシャメイ</t>
    </rPh>
    <rPh sb="8" eb="9">
      <t>トウ</t>
    </rPh>
    <rPh sb="14" eb="16">
      <t>ニュウリョク</t>
    </rPh>
    <phoneticPr fontId="1"/>
  </si>
  <si>
    <t>支部</t>
    <rPh sb="0" eb="2">
      <t>シブ</t>
    </rPh>
    <phoneticPr fontId="1"/>
  </si>
  <si>
    <t>形区</t>
    <rPh sb="0" eb="1">
      <t>カタ</t>
    </rPh>
    <rPh sb="1" eb="2">
      <t>ク</t>
    </rPh>
    <phoneticPr fontId="1"/>
  </si>
  <si>
    <t>組区</t>
    <rPh sb="0" eb="1">
      <t>クミ</t>
    </rPh>
    <rPh sb="1" eb="2">
      <t>ク</t>
    </rPh>
    <phoneticPr fontId="1"/>
  </si>
  <si>
    <t>副審</t>
    <rPh sb="0" eb="2">
      <t>フクシン</t>
    </rPh>
    <phoneticPr fontId="1"/>
  </si>
  <si>
    <t>※主審ができない方は、副審欄で副審を選択してください。</t>
    <rPh sb="1" eb="3">
      <t>シュシン</t>
    </rPh>
    <rPh sb="8" eb="9">
      <t>カタ</t>
    </rPh>
    <rPh sb="11" eb="13">
      <t>フクシン</t>
    </rPh>
    <rPh sb="13" eb="14">
      <t>ラン</t>
    </rPh>
    <rPh sb="15" eb="17">
      <t>フクシン</t>
    </rPh>
    <rPh sb="18" eb="20">
      <t>センタク</t>
    </rPh>
    <phoneticPr fontId="1"/>
  </si>
  <si>
    <t>の色の所が入力箇所です。</t>
    <rPh sb="1" eb="2">
      <t>イロ</t>
    </rPh>
    <rPh sb="3" eb="4">
      <t>トコロ</t>
    </rPh>
    <rPh sb="5" eb="9">
      <t>ニュウリョクカショ</t>
    </rPh>
    <phoneticPr fontId="1"/>
  </si>
  <si>
    <t>審判員のデータを入力する。資格と副審はリストから選択する。</t>
    <rPh sb="0" eb="3">
      <t>シンパンイン</t>
    </rPh>
    <rPh sb="8" eb="10">
      <t>ニュウリョク</t>
    </rPh>
    <rPh sb="13" eb="15">
      <t>シカク</t>
    </rPh>
    <rPh sb="16" eb="18">
      <t>フクシン</t>
    </rPh>
    <rPh sb="24" eb="26">
      <t>センタク</t>
    </rPh>
    <phoneticPr fontId="1"/>
  </si>
  <si>
    <t>の色の所が入力箇所です。　　※氏名以外はリスト選択です。</t>
    <rPh sb="1" eb="2">
      <t>イロ</t>
    </rPh>
    <rPh sb="3" eb="4">
      <t>トコロ</t>
    </rPh>
    <rPh sb="5" eb="9">
      <t>ニュウリョクカショ</t>
    </rPh>
    <phoneticPr fontId="1"/>
  </si>
  <si>
    <t>の色の所はリスト選択になっています。学年・年齢→性別の順に選択する。</t>
    <rPh sb="8" eb="10">
      <t>センタク</t>
    </rPh>
    <rPh sb="18" eb="20">
      <t>ガクネン</t>
    </rPh>
    <rPh sb="21" eb="23">
      <t>ネンレイ</t>
    </rPh>
    <rPh sb="24" eb="26">
      <t>セイベツ</t>
    </rPh>
    <rPh sb="27" eb="28">
      <t>ジュン</t>
    </rPh>
    <rPh sb="29" eb="31">
      <t>センタク</t>
    </rPh>
    <phoneticPr fontId="1"/>
  </si>
  <si>
    <t>の色の所はリスト選択になっています。出場種目は、形及び組手から選択してください。</t>
    <rPh sb="18" eb="22">
      <t>シュツジョウシュモク</t>
    </rPh>
    <rPh sb="24" eb="25">
      <t>カタ</t>
    </rPh>
    <rPh sb="25" eb="26">
      <t>オヨ</t>
    </rPh>
    <rPh sb="27" eb="29">
      <t>クミテ</t>
    </rPh>
    <rPh sb="31" eb="33">
      <t>センタク</t>
    </rPh>
    <phoneticPr fontId="1"/>
  </si>
  <si>
    <t>※リスト選択を間違った場合は、DELキーで選択解除になります。</t>
    <rPh sb="4" eb="6">
      <t>センタク</t>
    </rPh>
    <rPh sb="7" eb="9">
      <t>マチガ</t>
    </rPh>
    <rPh sb="11" eb="13">
      <t>バアイ</t>
    </rPh>
    <rPh sb="21" eb="25">
      <t>センタクカイジョ</t>
    </rPh>
    <phoneticPr fontId="1"/>
  </si>
  <si>
    <t>※セルを選択すると、右にリスト選択のマーク</t>
    <rPh sb="4" eb="6">
      <t>センタク</t>
    </rPh>
    <rPh sb="10" eb="11">
      <t>ミギ</t>
    </rPh>
    <rPh sb="15" eb="17">
      <t>センタク</t>
    </rPh>
    <phoneticPr fontId="1"/>
  </si>
  <si>
    <t>　がでます。</t>
    <phoneticPr fontId="1"/>
  </si>
  <si>
    <t>　マークをクリックするとリストが出ますので、マウスで選択してください。</t>
    <rPh sb="16" eb="17">
      <t>デ</t>
    </rPh>
    <rPh sb="26" eb="28">
      <t>センタク</t>
    </rPh>
    <phoneticPr fontId="1"/>
  </si>
  <si>
    <t>小５年形　３級～有段　男子</t>
  </si>
  <si>
    <t>小５年形　３級～有段　女子</t>
  </si>
  <si>
    <t>小６年形　３級～有段　男子</t>
  </si>
  <si>
    <t>小６年形　３級～有段　女子</t>
  </si>
  <si>
    <t>幼年組手　年長　男子</t>
  </si>
  <si>
    <t>幼年組手　年長　女子</t>
  </si>
  <si>
    <t>小５年組手　３級～有段　男子</t>
  </si>
  <si>
    <t>小５年組手　３級～有段　女子</t>
  </si>
  <si>
    <t>小６年組手　３級～有段　男子</t>
  </si>
  <si>
    <t>小６年組手　３級～有段　女子</t>
  </si>
  <si>
    <t>男女混合</t>
  </si>
  <si>
    <t>男子</t>
  </si>
  <si>
    <t>女子</t>
  </si>
  <si>
    <t>有級</t>
  </si>
  <si>
    <t>有段</t>
  </si>
  <si>
    <t>男女別</t>
  </si>
  <si>
    <t>中１男子</t>
  </si>
  <si>
    <t>競技区分</t>
    <phoneticPr fontId="1"/>
  </si>
  <si>
    <t>幼年形</t>
    <phoneticPr fontId="1"/>
  </si>
  <si>
    <t>年中男女混合</t>
    <phoneticPr fontId="1"/>
  </si>
  <si>
    <t>年長男女混合</t>
    <phoneticPr fontId="1"/>
  </si>
  <si>
    <t>小１・２年形</t>
    <phoneticPr fontId="1"/>
  </si>
  <si>
    <t>無級～８級</t>
    <phoneticPr fontId="1"/>
  </si>
  <si>
    <t>小１年形</t>
    <phoneticPr fontId="1"/>
  </si>
  <si>
    <t>３級～有段</t>
    <phoneticPr fontId="1"/>
  </si>
  <si>
    <t>３級～有段</t>
    <phoneticPr fontId="1"/>
  </si>
  <si>
    <t>小２年形</t>
    <phoneticPr fontId="1"/>
  </si>
  <si>
    <t>小３・４年形</t>
    <phoneticPr fontId="1"/>
  </si>
  <si>
    <t>小３年形</t>
    <phoneticPr fontId="1"/>
  </si>
  <si>
    <t>小４年形</t>
    <phoneticPr fontId="1"/>
  </si>
  <si>
    <t>小５・６年形</t>
    <phoneticPr fontId="1"/>
  </si>
  <si>
    <t>無級～４級</t>
    <phoneticPr fontId="1"/>
  </si>
  <si>
    <t>小５年形</t>
    <phoneticPr fontId="1"/>
  </si>
  <si>
    <t>小６年形</t>
    <phoneticPr fontId="1"/>
  </si>
  <si>
    <t>幼年組手</t>
    <phoneticPr fontId="1"/>
  </si>
  <si>
    <t>年長</t>
    <phoneticPr fontId="1"/>
  </si>
  <si>
    <t>小１・２年組手</t>
    <phoneticPr fontId="1"/>
  </si>
  <si>
    <t>小１年組手</t>
    <phoneticPr fontId="1"/>
  </si>
  <si>
    <t>小２年組手</t>
    <phoneticPr fontId="1"/>
  </si>
  <si>
    <t>小３・４年組手</t>
    <phoneticPr fontId="1"/>
  </si>
  <si>
    <t>小３年組手</t>
    <phoneticPr fontId="1"/>
  </si>
  <si>
    <t>小４年組手</t>
    <phoneticPr fontId="1"/>
  </si>
  <si>
    <t>小５・６年組手</t>
    <phoneticPr fontId="1"/>
  </si>
  <si>
    <t>小５年組手</t>
    <phoneticPr fontId="1"/>
  </si>
  <si>
    <t>小６年組手</t>
    <phoneticPr fontId="1"/>
  </si>
  <si>
    <t>幼年形　年中男女混合　</t>
  </si>
  <si>
    <t>幼年組手　年中男女混合　</t>
  </si>
  <si>
    <t>中学組手</t>
    <rPh sb="2" eb="4">
      <t>クミテ</t>
    </rPh>
    <phoneticPr fontId="1"/>
  </si>
  <si>
    <t>中２・３男子</t>
    <phoneticPr fontId="1"/>
  </si>
  <si>
    <t>中学形</t>
    <rPh sb="2" eb="3">
      <t>カタ</t>
    </rPh>
    <phoneticPr fontId="1"/>
  </si>
  <si>
    <t>●お弁当の注文</t>
    <rPh sb="2" eb="4">
      <t>ベントウ</t>
    </rPh>
    <rPh sb="5" eb="7">
      <t>チュウモン</t>
    </rPh>
    <phoneticPr fontId="1"/>
  </si>
  <si>
    <t>金額</t>
    <rPh sb="0" eb="2">
      <t>キンガク</t>
    </rPh>
    <phoneticPr fontId="1"/>
  </si>
  <si>
    <t>注文数</t>
    <rPh sb="0" eb="3">
      <t>チュウモンスウ</t>
    </rPh>
    <phoneticPr fontId="1"/>
  </si>
  <si>
    <t>　お茶付き　１食６００円</t>
    <rPh sb="2" eb="4">
      <t>チャツ</t>
    </rPh>
    <rPh sb="7" eb="8">
      <t>ショク</t>
    </rPh>
    <rPh sb="11" eb="12">
      <t>エン</t>
    </rPh>
    <phoneticPr fontId="1"/>
  </si>
  <si>
    <t>↓リスト</t>
    <phoneticPr fontId="1"/>
  </si>
  <si>
    <t>↓手入力</t>
    <rPh sb="1" eb="4">
      <t>テニュウリョク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</si>
  <si>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</si>
  <si>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</si>
  <si>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級</t>
    <rPh sb="0" eb="1">
      <t>キュウ</t>
    </rPh>
    <phoneticPr fontId="1"/>
  </si>
  <si>
    <t>学年</t>
    <rPh sb="0" eb="2">
      <t>ガクネン</t>
    </rPh>
    <phoneticPr fontId="1"/>
  </si>
  <si>
    <t>級</t>
    <rPh sb="0" eb="1">
      <t>キュウ</t>
    </rPh>
    <phoneticPr fontId="1"/>
  </si>
  <si>
    <t>形参加</t>
    <rPh sb="0" eb="3">
      <t>カタサンカ</t>
    </rPh>
    <phoneticPr fontId="1"/>
  </si>
  <si>
    <t>組手参加</t>
    <rPh sb="0" eb="4">
      <t>クミテサンカ</t>
    </rPh>
    <phoneticPr fontId="1"/>
  </si>
  <si>
    <t>幼年　年中男女混合　</t>
  </si>
  <si>
    <t>幼年　年長男女混合　</t>
  </si>
  <si>
    <t>小３年　３級～有段　男子</t>
  </si>
  <si>
    <t>小３年　３級～有段　女子</t>
  </si>
  <si>
    <t>小４年　３級～有段　男子</t>
  </si>
  <si>
    <t>小４年　３級～有段　女子</t>
  </si>
  <si>
    <t>小５年　３級～有段　男子</t>
  </si>
  <si>
    <t>小５年　３級～有段　女子</t>
  </si>
  <si>
    <t>小６年　３級～有段　男子</t>
  </si>
  <si>
    <t>小６年　３級～有段　女子</t>
  </si>
  <si>
    <t>幼年　年長　男子</t>
  </si>
  <si>
    <t>幼年　年長　女子</t>
  </si>
  <si>
    <t>接合</t>
    <rPh sb="0" eb="2">
      <t>セツゴウ</t>
    </rPh>
    <phoneticPr fontId="1"/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</si>
  <si>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</si>
  <si>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</si>
  <si>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</si>
  <si>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</si>
  <si>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</si>
  <si>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</si>
  <si>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</si>
  <si>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</si>
  <si>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</si>
  <si>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101010</t>
  </si>
  <si>
    <t>101011</t>
  </si>
  <si>
    <t>101012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</si>
  <si>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</si>
  <si>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</si>
  <si>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</si>
  <si>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</si>
  <si>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</si>
  <si>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</si>
  <si>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</si>
  <si>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</si>
  <si>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</si>
  <si>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102010</t>
  </si>
  <si>
    <t>102011</t>
  </si>
  <si>
    <t>102012</t>
  </si>
  <si>
    <t>20101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</si>
  <si>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</si>
  <si>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</si>
  <si>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</si>
  <si>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</si>
  <si>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</si>
  <si>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</si>
  <si>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</si>
  <si>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</si>
  <si>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201010</t>
  </si>
  <si>
    <t>201011</t>
  </si>
  <si>
    <t>201012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</si>
  <si>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</si>
  <si>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</si>
  <si>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</si>
  <si>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</si>
  <si>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</si>
  <si>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</si>
  <si>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</si>
  <si>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</si>
  <si>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</si>
  <si>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202010</t>
  </si>
  <si>
    <t>202011</t>
  </si>
  <si>
    <t>202012</t>
  </si>
  <si>
    <t>30101</t>
  </si>
  <si>
    <t>30102</t>
  </si>
  <si>
    <t>30103</t>
  </si>
  <si>
    <t>30104</t>
  </si>
  <si>
    <t>30201</t>
  </si>
  <si>
    <t>30202</t>
  </si>
  <si>
    <t>30203</t>
  </si>
  <si>
    <t>30204</t>
  </si>
  <si>
    <t>40101</t>
  </si>
  <si>
    <t>40102</t>
  </si>
  <si>
    <t>40103</t>
  </si>
  <si>
    <t>40104</t>
  </si>
  <si>
    <t>40201</t>
  </si>
  <si>
    <t>40202</t>
  </si>
  <si>
    <t>40203</t>
  </si>
  <si>
    <t>40204</t>
  </si>
  <si>
    <t>30105</t>
  </si>
  <si>
    <t>30106</t>
  </si>
  <si>
    <t>30107</t>
  </si>
  <si>
    <t>30108</t>
  </si>
  <si>
    <t>40105</t>
  </si>
  <si>
    <t>40106</t>
  </si>
  <si>
    <t>40107</t>
  </si>
  <si>
    <t>40108</t>
  </si>
  <si>
    <t>30205</t>
  </si>
  <si>
    <t>30206</t>
  </si>
  <si>
    <t>30207</t>
  </si>
  <si>
    <t>30208</t>
  </si>
  <si>
    <t>40205</t>
  </si>
  <si>
    <t>40206</t>
  </si>
  <si>
    <t>40207</t>
  </si>
  <si>
    <t>40208</t>
  </si>
  <si>
    <t>30109</t>
  </si>
  <si>
    <t>301010</t>
  </si>
  <si>
    <t>301011</t>
  </si>
  <si>
    <t>301012</t>
  </si>
  <si>
    <t>301013</t>
  </si>
  <si>
    <t>30209</t>
  </si>
  <si>
    <t>302010</t>
  </si>
  <si>
    <t>302011</t>
  </si>
  <si>
    <t>302012</t>
  </si>
  <si>
    <t>302013</t>
  </si>
  <si>
    <t>40109</t>
  </si>
  <si>
    <t>401010</t>
  </si>
  <si>
    <t>401011</t>
  </si>
  <si>
    <t>401012</t>
  </si>
  <si>
    <t>401013</t>
  </si>
  <si>
    <t>40209</t>
  </si>
  <si>
    <t>402010</t>
  </si>
  <si>
    <t>402011</t>
  </si>
  <si>
    <t>402012</t>
  </si>
  <si>
    <t>402013</t>
  </si>
  <si>
    <t>50101</t>
  </si>
  <si>
    <t>50102</t>
  </si>
  <si>
    <t>50103</t>
  </si>
  <si>
    <t>50104</t>
  </si>
  <si>
    <t>50201</t>
  </si>
  <si>
    <t>50202</t>
  </si>
  <si>
    <t>50203</t>
  </si>
  <si>
    <t>50204</t>
  </si>
  <si>
    <t>60101</t>
  </si>
  <si>
    <t>60102</t>
  </si>
  <si>
    <t>60103</t>
  </si>
  <si>
    <t>60104</t>
  </si>
  <si>
    <t>60201</t>
  </si>
  <si>
    <t>60202</t>
  </si>
  <si>
    <t>60203</t>
  </si>
  <si>
    <t>60204</t>
  </si>
  <si>
    <t>50105</t>
  </si>
  <si>
    <t>50106</t>
  </si>
  <si>
    <t>50107</t>
  </si>
  <si>
    <t>50108</t>
  </si>
  <si>
    <t>60105</t>
  </si>
  <si>
    <t>60106</t>
  </si>
  <si>
    <t>60107</t>
  </si>
  <si>
    <t>60108</t>
  </si>
  <si>
    <t>50205</t>
  </si>
  <si>
    <t>50206</t>
  </si>
  <si>
    <t>50207</t>
  </si>
  <si>
    <t>50208</t>
  </si>
  <si>
    <t>60205</t>
  </si>
  <si>
    <t>60206</t>
  </si>
  <si>
    <t>60207</t>
  </si>
  <si>
    <t>60208</t>
  </si>
  <si>
    <t>50109</t>
  </si>
  <si>
    <t>501010</t>
  </si>
  <si>
    <t>501011</t>
  </si>
  <si>
    <t>501012</t>
  </si>
  <si>
    <t>501013</t>
  </si>
  <si>
    <t>50209</t>
  </si>
  <si>
    <t>502010</t>
  </si>
  <si>
    <t>502011</t>
  </si>
  <si>
    <t>502012</t>
  </si>
  <si>
    <t>502013</t>
  </si>
  <si>
    <t>60109</t>
  </si>
  <si>
    <t>601010</t>
  </si>
  <si>
    <t>601011</t>
  </si>
  <si>
    <t>601012</t>
  </si>
  <si>
    <t>601013</t>
  </si>
  <si>
    <t>60209</t>
  </si>
  <si>
    <t>602010</t>
  </si>
  <si>
    <t>602011</t>
  </si>
  <si>
    <t>602012</t>
  </si>
  <si>
    <t>602013</t>
  </si>
  <si>
    <t>70101</t>
  </si>
  <si>
    <t>70102</t>
  </si>
  <si>
    <t>70103</t>
  </si>
  <si>
    <t>70104</t>
  </si>
  <si>
    <t>70105</t>
  </si>
  <si>
    <t>70106</t>
  </si>
  <si>
    <t>70107</t>
  </si>
  <si>
    <t>70108</t>
  </si>
  <si>
    <t>80101</t>
  </si>
  <si>
    <t>80102</t>
  </si>
  <si>
    <t>80103</t>
  </si>
  <si>
    <t>80104</t>
  </si>
  <si>
    <t>80105</t>
  </si>
  <si>
    <t>80106</t>
  </si>
  <si>
    <t>80107</t>
  </si>
  <si>
    <t>80108</t>
  </si>
  <si>
    <t>70201</t>
  </si>
  <si>
    <t>70202</t>
  </si>
  <si>
    <t>70203</t>
  </si>
  <si>
    <t>70204</t>
  </si>
  <si>
    <t>70205</t>
  </si>
  <si>
    <t>70206</t>
  </si>
  <si>
    <t>70207</t>
  </si>
  <si>
    <t>70208</t>
  </si>
  <si>
    <t>80201</t>
  </si>
  <si>
    <t>80202</t>
  </si>
  <si>
    <t>80203</t>
  </si>
  <si>
    <t>80204</t>
  </si>
  <si>
    <t>80205</t>
  </si>
  <si>
    <t>80206</t>
  </si>
  <si>
    <t>80207</t>
  </si>
  <si>
    <t>80208</t>
  </si>
  <si>
    <t>70109</t>
  </si>
  <si>
    <t>701010</t>
  </si>
  <si>
    <t>701011</t>
  </si>
  <si>
    <t>701012</t>
  </si>
  <si>
    <t>701013</t>
  </si>
  <si>
    <t>70209</t>
  </si>
  <si>
    <t>702010</t>
  </si>
  <si>
    <t>702011</t>
  </si>
  <si>
    <t>702012</t>
  </si>
  <si>
    <t>702013</t>
  </si>
  <si>
    <t>80109</t>
  </si>
  <si>
    <t>801010</t>
  </si>
  <si>
    <t>801011</t>
  </si>
  <si>
    <t>801012</t>
  </si>
  <si>
    <t>801013</t>
  </si>
  <si>
    <t>80209</t>
  </si>
  <si>
    <t>802010</t>
  </si>
  <si>
    <t>802011</t>
  </si>
  <si>
    <t>802012</t>
  </si>
  <si>
    <t>802013</t>
  </si>
  <si>
    <t>90101</t>
  </si>
  <si>
    <t>90102</t>
  </si>
  <si>
    <t>90103</t>
  </si>
  <si>
    <t>90104</t>
  </si>
  <si>
    <t>90105</t>
  </si>
  <si>
    <t>90106</t>
  </si>
  <si>
    <t>90107</t>
  </si>
  <si>
    <t>90108</t>
  </si>
  <si>
    <t>90109</t>
  </si>
  <si>
    <t>901010</t>
  </si>
  <si>
    <t>901011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</si>
  <si>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</si>
  <si>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</si>
  <si>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</si>
  <si>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</si>
  <si>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</si>
  <si>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</si>
  <si>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</si>
  <si>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</si>
  <si>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100109</t>
  </si>
  <si>
    <t>1001010</t>
  </si>
  <si>
    <t>1001011</t>
  </si>
  <si>
    <t>110101</t>
  </si>
  <si>
    <t>110102</t>
  </si>
  <si>
    <t>110103</t>
  </si>
  <si>
    <t>110104</t>
  </si>
  <si>
    <t>110105</t>
  </si>
  <si>
    <t>110106</t>
  </si>
  <si>
    <t>110107</t>
  </si>
  <si>
    <t>110108</t>
  </si>
  <si>
    <t>110109</t>
  </si>
  <si>
    <t>1101010</t>
  </si>
  <si>
    <t>1101011</t>
  </si>
  <si>
    <t>90201</t>
  </si>
  <si>
    <t>90202</t>
  </si>
  <si>
    <t>90203</t>
  </si>
  <si>
    <t>90204</t>
  </si>
  <si>
    <t>90205</t>
  </si>
  <si>
    <t>90206</t>
  </si>
  <si>
    <t>90207</t>
  </si>
  <si>
    <t>90208</t>
  </si>
  <si>
    <t>90209</t>
  </si>
  <si>
    <t>902010</t>
  </si>
  <si>
    <t>902011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</si>
  <si>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</si>
  <si>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</si>
  <si>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</si>
  <si>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</si>
  <si>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</si>
  <si>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</si>
  <si>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</si>
  <si>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</si>
  <si>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</si>
  <si>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1002010</t>
  </si>
  <si>
    <t>1002011</t>
  </si>
  <si>
    <t>110201</t>
  </si>
  <si>
    <t>110202</t>
  </si>
  <si>
    <t>110203</t>
  </si>
  <si>
    <t>110204</t>
  </si>
  <si>
    <t>110205</t>
  </si>
  <si>
    <t>110206</t>
  </si>
  <si>
    <t>110207</t>
  </si>
  <si>
    <t>110208</t>
  </si>
  <si>
    <t>110209</t>
  </si>
  <si>
    <t>1102010</t>
  </si>
  <si>
    <t>1102011</t>
  </si>
  <si>
    <t>901012</t>
  </si>
  <si>
    <t>901013</t>
  </si>
  <si>
    <t>1001012</t>
  </si>
  <si>
    <t>1001013</t>
  </si>
  <si>
    <t>1101012</t>
  </si>
  <si>
    <t>1101013</t>
  </si>
  <si>
    <t>902012</t>
  </si>
  <si>
    <t>902013</t>
  </si>
  <si>
    <t>1002012</t>
  </si>
  <si>
    <t>1002013</t>
  </si>
  <si>
    <t>1102012</t>
  </si>
  <si>
    <t>1102013</t>
  </si>
  <si>
    <t>形種目(自動表示）</t>
    <rPh sb="0" eb="1">
      <t>カタ</t>
    </rPh>
    <rPh sb="1" eb="3">
      <t>シュモク</t>
    </rPh>
    <rPh sb="4" eb="8">
      <t>ジドウヒョウジ</t>
    </rPh>
    <phoneticPr fontId="1"/>
  </si>
  <si>
    <t>組手種目(自動表示）</t>
    <rPh sb="0" eb="2">
      <t>クミテ</t>
    </rPh>
    <rPh sb="2" eb="4">
      <t>シュモク</t>
    </rPh>
    <phoneticPr fontId="1"/>
  </si>
  <si>
    <t>1種目</t>
    <rPh sb="1" eb="3">
      <t>シュモク</t>
    </rPh>
    <phoneticPr fontId="1"/>
  </si>
  <si>
    <t>2種目</t>
    <rPh sb="1" eb="3">
      <t>シュモク</t>
    </rPh>
    <phoneticPr fontId="1"/>
  </si>
  <si>
    <t>実参加者数</t>
    <rPh sb="0" eb="5">
      <t>ジツサンカシャスウ</t>
    </rPh>
    <phoneticPr fontId="1"/>
  </si>
  <si>
    <t>小１年形　７級～有段　男子</t>
  </si>
  <si>
    <t>小１年形　７級～有段　女子</t>
  </si>
  <si>
    <t>小２年形　７級～有段　男子</t>
  </si>
  <si>
    <t>小２年形　７級～有段　女子</t>
  </si>
  <si>
    <t>小１年組手　７級～有段　男子</t>
  </si>
  <si>
    <t>小１年組手　７級～有段　女子</t>
  </si>
  <si>
    <t>小２年組手　７級～有段　男子</t>
  </si>
  <si>
    <t>小２年組手　７級～有段　女子</t>
  </si>
  <si>
    <t>小１年　７級～有段　男子</t>
  </si>
  <si>
    <t>小１年　７級～有段　女子</t>
  </si>
  <si>
    <t>小２年　７級～有段　男子</t>
  </si>
  <si>
    <t>小２年　７級～有段　女子</t>
  </si>
  <si>
    <t>級</t>
    <rPh sb="0" eb="1">
      <t>キュウ</t>
    </rPh>
    <phoneticPr fontId="1"/>
  </si>
  <si>
    <t>学年</t>
    <rPh sb="0" eb="2">
      <t>ガクネン</t>
    </rPh>
    <phoneticPr fontId="1"/>
  </si>
  <si>
    <t>接合関数</t>
    <rPh sb="0" eb="2">
      <t>セツゴウ</t>
    </rPh>
    <rPh sb="2" eb="4">
      <t>カンスウ</t>
    </rPh>
    <phoneticPr fontId="1"/>
  </si>
  <si>
    <t>幼年形　年長　男子</t>
    <rPh sb="8" eb="9">
      <t>コ</t>
    </rPh>
    <phoneticPr fontId="1"/>
  </si>
  <si>
    <t>幼年形　年長　女子</t>
    <rPh sb="7" eb="9">
      <t>ジョシ</t>
    </rPh>
    <phoneticPr fontId="1"/>
  </si>
  <si>
    <t>シニア組手　男子</t>
    <phoneticPr fontId="1"/>
  </si>
  <si>
    <t>シニア組手　女子</t>
    <phoneticPr fontId="1"/>
  </si>
  <si>
    <t>シニア形　男子</t>
    <rPh sb="3" eb="4">
      <t>カタ</t>
    </rPh>
    <phoneticPr fontId="1"/>
  </si>
  <si>
    <t>シニア形　女子</t>
    <rPh sb="3" eb="4">
      <t>カタ</t>
    </rPh>
    <phoneticPr fontId="1"/>
  </si>
  <si>
    <t>シニア　男子</t>
    <rPh sb="4" eb="6">
      <t>ダンシ</t>
    </rPh>
    <phoneticPr fontId="1"/>
  </si>
  <si>
    <t>シニア</t>
    <phoneticPr fontId="1"/>
  </si>
  <si>
    <t>シニア　女子</t>
    <rPh sb="4" eb="6">
      <t>ジョシ</t>
    </rPh>
    <phoneticPr fontId="1"/>
  </si>
  <si>
    <t>中学１年　男子</t>
    <rPh sb="3" eb="4">
      <t>ネン</t>
    </rPh>
    <phoneticPr fontId="1"/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</si>
  <si>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</si>
  <si>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</si>
  <si>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</si>
  <si>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</si>
  <si>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</si>
  <si>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</si>
  <si>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</si>
  <si>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</si>
  <si>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</si>
  <si>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1201010</t>
  </si>
  <si>
    <t>1201011</t>
  </si>
  <si>
    <t>1201012</t>
  </si>
  <si>
    <t>1201013</t>
  </si>
  <si>
    <t>120201</t>
  </si>
  <si>
    <t>120202</t>
  </si>
  <si>
    <t>120203</t>
  </si>
  <si>
    <t>120204</t>
  </si>
  <si>
    <t>120205</t>
  </si>
  <si>
    <t>120206</t>
  </si>
  <si>
    <t>120207</t>
  </si>
  <si>
    <t>120208</t>
  </si>
  <si>
    <t>120209</t>
  </si>
  <si>
    <t>1202010</t>
  </si>
  <si>
    <t>1202011</t>
  </si>
  <si>
    <t>1202012</t>
  </si>
  <si>
    <t>1202013</t>
  </si>
  <si>
    <t>小１年形　無級～８級　男子</t>
    <rPh sb="11" eb="13">
      <t>ダンシ</t>
    </rPh>
    <phoneticPr fontId="1"/>
  </si>
  <si>
    <t>小１年形　無級～８級　女子</t>
    <rPh sb="11" eb="13">
      <t>ジョシ</t>
    </rPh>
    <phoneticPr fontId="1"/>
  </si>
  <si>
    <t>小２年形　無級～８級　男子</t>
    <rPh sb="11" eb="13">
      <t>ダンシ</t>
    </rPh>
    <phoneticPr fontId="1"/>
  </si>
  <si>
    <t>小２年形　無級～８級　女子</t>
    <rPh sb="11" eb="13">
      <t>ジョシ</t>
    </rPh>
    <phoneticPr fontId="1"/>
  </si>
  <si>
    <t>小３年形　無級～４級　男子</t>
    <rPh sb="11" eb="13">
      <t>ダンシ</t>
    </rPh>
    <phoneticPr fontId="1"/>
  </si>
  <si>
    <t>小３年形　無級～４級　女子</t>
    <rPh sb="11" eb="13">
      <t>ジョシ</t>
    </rPh>
    <phoneticPr fontId="1"/>
  </si>
  <si>
    <t>小４年形　無級～４級　男子</t>
    <rPh sb="11" eb="13">
      <t>ダンシ</t>
    </rPh>
    <phoneticPr fontId="1"/>
  </si>
  <si>
    <t>小４年形　無級～４級　女子</t>
    <rPh sb="11" eb="13">
      <t>ジョシ</t>
    </rPh>
    <phoneticPr fontId="1"/>
  </si>
  <si>
    <t>小５年形　無級～４級　男子</t>
    <rPh sb="11" eb="13">
      <t>ダンシ</t>
    </rPh>
    <phoneticPr fontId="1"/>
  </si>
  <si>
    <t>小５年形　無級～４級　女子</t>
    <rPh sb="11" eb="13">
      <t>ジョシ</t>
    </rPh>
    <phoneticPr fontId="1"/>
  </si>
  <si>
    <t>小６年形　無級～４級　男子</t>
    <rPh sb="11" eb="13">
      <t>ダンシ</t>
    </rPh>
    <phoneticPr fontId="1"/>
  </si>
  <si>
    <t>小６年形　無級～４級　女子</t>
    <rPh sb="11" eb="13">
      <t>ジョシ</t>
    </rPh>
    <phoneticPr fontId="1"/>
  </si>
  <si>
    <t>小１年組手　無級～８級　男子</t>
    <rPh sb="12" eb="14">
      <t>ダンシ</t>
    </rPh>
    <phoneticPr fontId="1"/>
  </si>
  <si>
    <t>小１年組手　無級～８級　女子</t>
    <rPh sb="12" eb="14">
      <t>ジョシ</t>
    </rPh>
    <phoneticPr fontId="1"/>
  </si>
  <si>
    <t>小２年組手　無級～８級　男子</t>
    <rPh sb="12" eb="14">
      <t>ダンシ</t>
    </rPh>
    <phoneticPr fontId="1"/>
  </si>
  <si>
    <t>小２年組手　無級～８級　女子</t>
    <rPh sb="12" eb="14">
      <t>ジョシ</t>
    </rPh>
    <phoneticPr fontId="1"/>
  </si>
  <si>
    <t>小３年組手　無級～４級　男子</t>
    <rPh sb="13" eb="14">
      <t>コ</t>
    </rPh>
    <phoneticPr fontId="1"/>
  </si>
  <si>
    <t>小３年組手　無級～4級　女子</t>
    <rPh sb="12" eb="14">
      <t>ジョシ</t>
    </rPh>
    <phoneticPr fontId="1"/>
  </si>
  <si>
    <t>小４年組手　無級～４級　男子</t>
    <rPh sb="13" eb="14">
      <t>コ</t>
    </rPh>
    <phoneticPr fontId="1"/>
  </si>
  <si>
    <t>小４年組手　無級～4級　女子</t>
    <rPh sb="12" eb="14">
      <t>ジョシ</t>
    </rPh>
    <phoneticPr fontId="1"/>
  </si>
  <si>
    <t>小５年組手　無級～４級　男子</t>
    <phoneticPr fontId="1"/>
  </si>
  <si>
    <t>小５年組手　無級～４級　女子</t>
    <rPh sb="12" eb="14">
      <t>ジョシ</t>
    </rPh>
    <phoneticPr fontId="1"/>
  </si>
  <si>
    <t>小６年組手　無級～４級　男子</t>
    <phoneticPr fontId="1"/>
  </si>
  <si>
    <t>小６年組手　無級～４級　女子</t>
    <rPh sb="12" eb="14">
      <t>ジョシ</t>
    </rPh>
    <phoneticPr fontId="1"/>
  </si>
  <si>
    <t>小６年　無級～４級　女子</t>
    <rPh sb="10" eb="12">
      <t>ジョシ</t>
    </rPh>
    <phoneticPr fontId="1"/>
  </si>
  <si>
    <t>小６年　無級～４級　男子</t>
    <rPh sb="10" eb="12">
      <t>ダンシ</t>
    </rPh>
    <phoneticPr fontId="1"/>
  </si>
  <si>
    <t>小６年　無級～４級　男子</t>
    <rPh sb="11" eb="12">
      <t>コ</t>
    </rPh>
    <phoneticPr fontId="1"/>
  </si>
  <si>
    <t>小５年　無級～４級　女子</t>
    <rPh sb="10" eb="12">
      <t>ジョシ</t>
    </rPh>
    <phoneticPr fontId="1"/>
  </si>
  <si>
    <t>小５年　無級～４級　男子</t>
    <rPh sb="10" eb="12">
      <t>ダンシ</t>
    </rPh>
    <phoneticPr fontId="1"/>
  </si>
  <si>
    <t>小５年　無級～４級　男子</t>
    <rPh sb="11" eb="12">
      <t>コ</t>
    </rPh>
    <phoneticPr fontId="1"/>
  </si>
  <si>
    <t>小４年組手　３級～有段　男子</t>
    <phoneticPr fontId="1"/>
  </si>
  <si>
    <t>小４年組手　３級～有段　女子</t>
    <phoneticPr fontId="1"/>
  </si>
  <si>
    <t>小３年組手　３級～有段　男子</t>
    <phoneticPr fontId="1"/>
  </si>
  <si>
    <t>小３年組手　３級～有段　女子</t>
    <phoneticPr fontId="1"/>
  </si>
  <si>
    <t>小４年　無級～４級　女子</t>
    <rPh sb="10" eb="12">
      <t>ジョシ</t>
    </rPh>
    <phoneticPr fontId="1"/>
  </si>
  <si>
    <t>小４年　無級～４級　女子</t>
    <rPh sb="10" eb="12">
      <t>ジョシ</t>
    </rPh>
    <phoneticPr fontId="1"/>
  </si>
  <si>
    <t>小４年　無級～４級　男子</t>
  </si>
  <si>
    <t>小４年　無級～４級　男子</t>
    <rPh sb="10" eb="12">
      <t>ダンシ</t>
    </rPh>
    <phoneticPr fontId="1"/>
  </si>
  <si>
    <t>小３年　無級～４級　女子</t>
    <rPh sb="10" eb="12">
      <t>ジョシ</t>
    </rPh>
    <phoneticPr fontId="1"/>
  </si>
  <si>
    <t>小３年　無級～４級　男子</t>
  </si>
  <si>
    <t>小３年　無級～４級　男子</t>
    <rPh sb="10" eb="12">
      <t>ダンシ</t>
    </rPh>
    <phoneticPr fontId="1"/>
  </si>
  <si>
    <t>小２年　無級～８級　女子</t>
    <rPh sb="10" eb="12">
      <t>ジョシ</t>
    </rPh>
    <phoneticPr fontId="1"/>
  </si>
  <si>
    <t>小２年　無級～８級　男子</t>
    <rPh sb="10" eb="12">
      <t>ダンシ</t>
    </rPh>
    <phoneticPr fontId="1"/>
  </si>
  <si>
    <t>小１年　無級～８級　女子</t>
    <rPh sb="10" eb="12">
      <t>ジョシ</t>
    </rPh>
    <phoneticPr fontId="1"/>
  </si>
  <si>
    <t>小１年　無級～８級　男子</t>
    <rPh sb="10" eb="12">
      <t>ダンシ</t>
    </rPh>
    <phoneticPr fontId="1"/>
  </si>
  <si>
    <t>小３年形　３級～有段　男子</t>
    <phoneticPr fontId="1"/>
  </si>
  <si>
    <t>小３年形　３級～有段　女子</t>
    <phoneticPr fontId="1"/>
  </si>
  <si>
    <t>小４年形　３級～有段　男子</t>
    <phoneticPr fontId="1"/>
  </si>
  <si>
    <t>小４年形　３級～有段　女子</t>
    <phoneticPr fontId="1"/>
  </si>
  <si>
    <t>↓自動表示</t>
    <rPh sb="1" eb="3">
      <t>ジドウ</t>
    </rPh>
    <rPh sb="3" eb="5">
      <t>ヒョウジ</t>
    </rPh>
    <phoneticPr fontId="1"/>
  </si>
  <si>
    <t>２段</t>
  </si>
  <si>
    <t>※リスト選択を消す場合はdeleteキーを押下する</t>
    <rPh sb="4" eb="6">
      <t>センタク</t>
    </rPh>
    <rPh sb="7" eb="8">
      <t>ケ</t>
    </rPh>
    <rPh sb="9" eb="11">
      <t>バアイ</t>
    </rPh>
    <rPh sb="21" eb="23">
      <t>オウカ</t>
    </rPh>
    <phoneticPr fontId="1"/>
  </si>
  <si>
    <t>◆各シートは保護をしています。解除しないようにお願いします。</t>
    <rPh sb="1" eb="2">
      <t>カク</t>
    </rPh>
    <rPh sb="6" eb="8">
      <t>ホゴ</t>
    </rPh>
    <rPh sb="15" eb="17">
      <t>カイジョ</t>
    </rPh>
    <rPh sb="24" eb="25">
      <t>ネガ</t>
    </rPh>
    <phoneticPr fontId="1"/>
  </si>
  <si>
    <r>
      <t>(3)エクセルの</t>
    </r>
    <r>
      <rPr>
        <b/>
        <sz val="12"/>
        <color rgb="FFFF0000"/>
        <rFont val="ＭＳ ゴシック"/>
        <family val="3"/>
        <charset val="128"/>
      </rPr>
      <t>ファイル名の変更</t>
    </r>
    <r>
      <rPr>
        <b/>
        <sz val="12"/>
        <color theme="1"/>
        <rFont val="ＭＳ ゴシック"/>
        <family val="3"/>
        <charset val="128"/>
      </rPr>
      <t>をお願いします。</t>
    </r>
    <rPh sb="12" eb="13">
      <t>メイ</t>
    </rPh>
    <rPh sb="14" eb="16">
      <t>ヘンコウ</t>
    </rPh>
    <rPh sb="18" eb="19">
      <t>ネガ</t>
    </rPh>
    <phoneticPr fontId="1"/>
  </si>
  <si>
    <t>内訳</t>
    <rPh sb="0" eb="2">
      <t>ウチワケ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</si>
  <si>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</si>
  <si>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</si>
  <si>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※ゼッケン等の郵送先です。</t>
    <rPh sb="5" eb="6">
      <t>トウ</t>
    </rPh>
    <rPh sb="7" eb="9">
      <t>ユウソウ</t>
    </rPh>
    <rPh sb="9" eb="10">
      <t>サキ</t>
    </rPh>
    <phoneticPr fontId="1"/>
  </si>
  <si>
    <t>宛先名</t>
    <rPh sb="0" eb="2">
      <t>アテサキ</t>
    </rPh>
    <rPh sb="2" eb="3">
      <t>メイ</t>
    </rPh>
    <phoneticPr fontId="1"/>
  </si>
  <si>
    <t>中学２年　男子</t>
    <rPh sb="3" eb="4">
      <t>ネン</t>
    </rPh>
    <phoneticPr fontId="1"/>
  </si>
  <si>
    <t>中学３年　男子</t>
    <rPh sb="3" eb="4">
      <t>ネン</t>
    </rPh>
    <phoneticPr fontId="1"/>
  </si>
  <si>
    <t>中学１年　女子</t>
    <rPh sb="3" eb="4">
      <t>ネン</t>
    </rPh>
    <phoneticPr fontId="1"/>
  </si>
  <si>
    <t>中学２年　女子</t>
    <rPh sb="3" eb="4">
      <t>ネン</t>
    </rPh>
    <phoneticPr fontId="1"/>
  </si>
  <si>
    <t>中学３年　女子</t>
    <rPh sb="3" eb="4">
      <t>ネン</t>
    </rPh>
    <phoneticPr fontId="1"/>
  </si>
  <si>
    <t>中学３年　女子</t>
    <rPh sb="3" eb="4">
      <t>ネン</t>
    </rPh>
    <rPh sb="5" eb="7">
      <t>ジョシ</t>
    </rPh>
    <phoneticPr fontId="1"/>
  </si>
  <si>
    <t>中学１年形　男子</t>
    <phoneticPr fontId="1"/>
  </si>
  <si>
    <t>中学２年形　男子</t>
    <phoneticPr fontId="1"/>
  </si>
  <si>
    <t>中学３年形　男子</t>
    <phoneticPr fontId="1"/>
  </si>
  <si>
    <t>中学１年形　女子</t>
    <phoneticPr fontId="1"/>
  </si>
  <si>
    <t>中学２年形　女子</t>
    <phoneticPr fontId="1"/>
  </si>
  <si>
    <t>中学３年形　女子</t>
    <phoneticPr fontId="1"/>
  </si>
  <si>
    <t>中学１年組手　男子</t>
    <phoneticPr fontId="1"/>
  </si>
  <si>
    <t>中学２年組手　男子</t>
    <phoneticPr fontId="1"/>
  </si>
  <si>
    <t>中学３年組手　男子</t>
    <phoneticPr fontId="1"/>
  </si>
  <si>
    <t>中学１年組手　女子</t>
    <phoneticPr fontId="1"/>
  </si>
  <si>
    <t>中学２年組手　女子</t>
    <phoneticPr fontId="1"/>
  </si>
  <si>
    <t>中学３年組手　女子</t>
    <phoneticPr fontId="1"/>
  </si>
  <si>
    <t>※郵便番号に“-”（ハイフン）は必要ありません。数字のみ入力。</t>
    <rPh sb="1" eb="5">
      <t>ユウビンバンゴウ</t>
    </rPh>
    <rPh sb="16" eb="18">
      <t>ヒツヨウ</t>
    </rPh>
    <rPh sb="24" eb="26">
      <t>スウジ</t>
    </rPh>
    <rPh sb="28" eb="30">
      <t>ニュウリョク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</si>
  <si>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</si>
  <si>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</si>
  <si>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氏名の入力、姓と名の間の空白は下記のようにお願いします。</t>
    <rPh sb="0" eb="2">
      <t>シメイ</t>
    </rPh>
    <rPh sb="3" eb="5">
      <t>ニュウリョク</t>
    </rPh>
    <rPh sb="6" eb="7">
      <t>セイ</t>
    </rPh>
    <rPh sb="8" eb="9">
      <t>メイ</t>
    </rPh>
    <rPh sb="10" eb="11">
      <t>アイダ</t>
    </rPh>
    <rPh sb="12" eb="14">
      <t>クウハク</t>
    </rPh>
    <rPh sb="15" eb="17">
      <t>カキ</t>
    </rPh>
    <rPh sb="22" eb="23">
      <t>ネガ</t>
    </rPh>
    <phoneticPr fontId="1"/>
  </si>
  <si>
    <t>姓及び名が1文字の場合のみ、間に空白を１つ入れる。</t>
    <rPh sb="0" eb="1">
      <t>セイ</t>
    </rPh>
    <rPh sb="1" eb="2">
      <t>オヨ</t>
    </rPh>
    <rPh sb="3" eb="4">
      <t>メイ</t>
    </rPh>
    <rPh sb="6" eb="8">
      <t>モジ</t>
    </rPh>
    <rPh sb="9" eb="11">
      <t>バアイ</t>
    </rPh>
    <rPh sb="14" eb="15">
      <t>アイダ</t>
    </rPh>
    <rPh sb="16" eb="18">
      <t>クウハク</t>
    </rPh>
    <rPh sb="21" eb="22">
      <t>イ</t>
    </rPh>
    <phoneticPr fontId="1"/>
  </si>
  <si>
    <r>
      <t>seagullcop2023app（道場名）.xlsx　を</t>
    </r>
    <r>
      <rPr>
        <b/>
        <sz val="11"/>
        <color rgb="FFFF0000"/>
        <rFont val="ＭＳ ゴシック"/>
        <family val="3"/>
        <charset val="128"/>
      </rPr>
      <t>（貴道場名）</t>
    </r>
    <r>
      <rPr>
        <sz val="11"/>
        <color theme="1"/>
        <rFont val="ＭＳ ゴシック"/>
        <family val="3"/>
        <charset val="128"/>
      </rPr>
      <t>に変更してください。</t>
    </r>
    <rPh sb="18" eb="20">
      <t>ドウジョウ</t>
    </rPh>
    <rPh sb="20" eb="21">
      <t>メイ</t>
    </rPh>
    <rPh sb="30" eb="34">
      <t>キドウジョウメイ</t>
    </rPh>
    <rPh sb="36" eb="38">
      <t>ヘンコウ</t>
    </rPh>
    <phoneticPr fontId="1"/>
  </si>
  <si>
    <t>1種目3,000円
2種目5,000円</t>
    <rPh sb="1" eb="3">
      <t>シュモク</t>
    </rPh>
    <rPh sb="8" eb="9">
      <t>エン</t>
    </rPh>
    <rPh sb="11" eb="13">
      <t>シュモク</t>
    </rPh>
    <rPh sb="18" eb="19">
      <t>エン</t>
    </rPh>
    <phoneticPr fontId="1"/>
  </si>
  <si>
    <t>コート係</t>
    <rPh sb="3" eb="4">
      <t>カカリ</t>
    </rPh>
    <phoneticPr fontId="1"/>
  </si>
  <si>
    <t>コート係をお願いします。</t>
    <rPh sb="3" eb="4">
      <t>カカリ</t>
    </rPh>
    <rPh sb="6" eb="7">
      <t>ネガ</t>
    </rPh>
    <phoneticPr fontId="1"/>
  </si>
  <si>
    <t>名</t>
    <rPh sb="0" eb="1">
      <t>メイ</t>
    </rPh>
    <phoneticPr fontId="1"/>
  </si>
  <si>
    <t>※1コート6名です。</t>
    <rPh sb="6" eb="7">
      <t>メイ</t>
    </rPh>
    <phoneticPr fontId="1"/>
  </si>
  <si>
    <t>第７回　シーガルカップ２０２４</t>
    <rPh sb="0" eb="1">
      <t>ダイ</t>
    </rPh>
    <rPh sb="2" eb="3">
      <t>カイ</t>
    </rPh>
    <phoneticPr fontId="1"/>
  </si>
  <si>
    <t>７文字以上の支部名は６文字以内で略名を入れてください。</t>
    <rPh sb="1" eb="5">
      <t>モジイジョウ</t>
    </rPh>
    <rPh sb="6" eb="8">
      <t>シブ</t>
    </rPh>
    <rPh sb="8" eb="9">
      <t>メイ</t>
    </rPh>
    <rPh sb="11" eb="13">
      <t>モジ</t>
    </rPh>
    <rPh sb="13" eb="15">
      <t>イナイ</t>
    </rPh>
    <rPh sb="16" eb="17">
      <t>リャク</t>
    </rPh>
    <rPh sb="17" eb="18">
      <t>メイ</t>
    </rPh>
    <rPh sb="19" eb="20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</si>
</sst>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\-000\-0000"/>
    <numFmt numFmtId="177" formatCode="000\-0000\-0000"/>
    <numFmt numFmtId="178" formatCode="#,##0&quot;人&quot;"/>
    <numFmt numFmtId="179" formatCode="#,##0&quot;円&quot;"/>
    <numFmt numFmtId="180" formatCode="#,##0&quot;個&quot;"/>
    <numFmt numFmtId="181" formatCode="[&lt;=999]000;[&lt;=9999]000\-00;000\-000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5" fillId="3" borderId="21" xfId="0" applyFont="1" applyFill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2" fillId="3" borderId="2" xfId="0" applyFont="1" applyFill="1" applyBorder="1" applyProtection="1">
      <alignment vertical="center"/>
      <protection locked="0"/>
    </xf>
    <xf numFmtId="0" fontId="4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 wrapText="1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5" fillId="3" borderId="0" xfId="0" applyFont="1" applyFill="1">
      <alignment vertical="center"/>
    </xf>
    <xf numFmtId="0" fontId="4" fillId="0" borderId="2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19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 applyAlignment="1"/>
    <xf numFmtId="0" fontId="6" fillId="4" borderId="17" xfId="0" applyFont="1" applyFill="1" applyBorder="1" applyAlignment="1" applyProtection="1">
      <alignment horizontal="left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left" vertical="center" inden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 indent="1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 shrinkToFit="1"/>
      <protection locked="0"/>
    </xf>
    <xf numFmtId="38" fontId="15" fillId="0" borderId="2" xfId="1" applyFont="1" applyBorder="1" applyAlignment="1" applyProtection="1">
      <alignment horizontal="center" vertical="center"/>
    </xf>
    <xf numFmtId="38" fontId="15" fillId="0" borderId="14" xfId="0" applyNumberFormat="1" applyFont="1" applyBorder="1">
      <alignment vertical="center"/>
    </xf>
    <xf numFmtId="0" fontId="16" fillId="0" borderId="0" xfId="0" applyFont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5" fillId="0" borderId="0" xfId="0" applyFont="1" applyAlignment="1">
      <alignment horizontal="center" vertical="center"/>
    </xf>
    <xf numFmtId="38" fontId="15" fillId="0" borderId="0" xfId="1" applyFont="1" applyBorder="1" applyAlignment="1" applyProtection="1">
      <alignment horizontal="center" vertical="center"/>
    </xf>
    <xf numFmtId="38" fontId="1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179" fontId="5" fillId="0" borderId="0" xfId="0" applyNumberFormat="1" applyFont="1">
      <alignment vertical="center"/>
    </xf>
    <xf numFmtId="0" fontId="6" fillId="5" borderId="28" xfId="0" applyFont="1" applyFill="1" applyBorder="1" applyAlignment="1">
      <alignment horizontal="left" vertical="center" shrinkToFit="1"/>
    </xf>
    <xf numFmtId="0" fontId="6" fillId="5" borderId="26" xfId="0" applyFont="1" applyFill="1" applyBorder="1" applyAlignment="1">
      <alignment horizontal="left" vertical="center" shrinkToFit="1"/>
    </xf>
    <xf numFmtId="0" fontId="6" fillId="5" borderId="27" xfId="0" applyFont="1" applyFill="1" applyBorder="1" applyAlignment="1">
      <alignment horizontal="left" vertical="center" shrinkToFit="1"/>
    </xf>
    <xf numFmtId="0" fontId="4" fillId="6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left" vertical="center"/>
    </xf>
    <xf numFmtId="0" fontId="4" fillId="8" borderId="2" xfId="0" applyFont="1" applyFill="1" applyBorder="1">
      <alignment vertical="center"/>
    </xf>
    <xf numFmtId="0" fontId="4" fillId="9" borderId="2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12" borderId="2" xfId="0" applyFont="1" applyFill="1" applyBorder="1">
      <alignment vertical="center"/>
    </xf>
    <xf numFmtId="0" fontId="4" fillId="6" borderId="5" xfId="0" applyFont="1" applyFill="1" applyBorder="1" applyAlignment="1">
      <alignment horizontal="left" vertical="center"/>
    </xf>
    <xf numFmtId="0" fontId="4" fillId="12" borderId="29" xfId="0" applyFont="1" applyFill="1" applyBorder="1">
      <alignment vertical="center"/>
    </xf>
    <xf numFmtId="0" fontId="0" fillId="0" borderId="30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5" fillId="0" borderId="2" xfId="0" applyFont="1" applyBorder="1">
      <alignment vertical="center"/>
    </xf>
    <xf numFmtId="0" fontId="5" fillId="3" borderId="2" xfId="0" applyFont="1" applyFill="1" applyBorder="1" applyProtection="1">
      <alignment vertical="center"/>
      <protection locked="0"/>
    </xf>
    <xf numFmtId="0" fontId="6" fillId="0" borderId="2" xfId="0" applyFont="1" applyBorder="1">
      <alignment vertical="center"/>
    </xf>
    <xf numFmtId="178" fontId="5" fillId="13" borderId="0" xfId="0" applyNumberFormat="1" applyFont="1" applyFill="1">
      <alignment vertical="center"/>
    </xf>
    <xf numFmtId="0" fontId="18" fillId="0" borderId="0" xfId="0" applyFont="1">
      <alignment vertical="center"/>
    </xf>
    <xf numFmtId="0" fontId="0" fillId="6" borderId="0" xfId="0" applyFill="1">
      <alignment vertical="center"/>
    </xf>
    <xf numFmtId="176" fontId="0" fillId="6" borderId="0" xfId="0" applyNumberFormat="1" applyFill="1">
      <alignment vertical="center"/>
    </xf>
    <xf numFmtId="177" fontId="0" fillId="6" borderId="0" xfId="0" applyNumberFormat="1" applyFill="1">
      <alignment vertical="center"/>
    </xf>
    <xf numFmtId="181" fontId="0" fillId="6" borderId="0" xfId="0" applyNumberFormat="1" applyFill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49" fontId="5" fillId="3" borderId="2" xfId="0" applyNumberFormat="1" applyFont="1" applyFill="1" applyBorder="1" applyProtection="1">
      <alignment vertical="center"/>
      <protection locked="0"/>
    </xf>
    <xf numFmtId="0" fontId="8" fillId="0" borderId="0" xfId="0" applyFont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 vertical="center" inden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left"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2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0" fontId="5" fillId="3" borderId="3" xfId="0" applyNumberFormat="1" applyFont="1" applyFill="1" applyBorder="1" applyProtection="1">
      <alignment vertical="center"/>
      <protection locked="0"/>
    </xf>
    <xf numFmtId="180" fontId="5" fillId="3" borderId="4" xfId="0" applyNumberFormat="1" applyFont="1" applyFill="1" applyBorder="1" applyProtection="1">
      <alignment vertical="center"/>
      <protection locked="0"/>
    </xf>
    <xf numFmtId="180" fontId="5" fillId="3" borderId="20" xfId="0" applyNumberFormat="1" applyFont="1" applyFill="1" applyBorder="1" applyProtection="1">
      <alignment vertical="center"/>
      <protection locked="0"/>
    </xf>
    <xf numFmtId="179" fontId="5" fillId="0" borderId="3" xfId="0" applyNumberFormat="1" applyFont="1" applyBorder="1">
      <alignment vertical="center"/>
    </xf>
    <xf numFmtId="179" fontId="5" fillId="0" borderId="20" xfId="0" applyNumberFormat="1" applyFont="1" applyBorder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2" fillId="3" borderId="20" xfId="0" applyFont="1" applyFill="1" applyBorder="1" applyAlignment="1" applyProtection="1">
      <alignment horizontal="left" vertical="center" indent="1"/>
      <protection locked="0"/>
    </xf>
    <xf numFmtId="49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17" xfId="0" applyNumberFormat="1" applyFont="1" applyFill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>
      <alignment vertical="center"/>
    </xf>
    <xf numFmtId="0" fontId="5" fillId="3" borderId="2" xfId="0" applyFont="1" applyFill="1" applyBorder="1" applyProtection="1">
      <alignment vertical="center"/>
      <protection locked="0"/>
    </xf>
    <xf numFmtId="49" fontId="5" fillId="3" borderId="16" xfId="0" applyNumberFormat="1" applyFont="1" applyFill="1" applyBorder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9" fontId="5" fillId="0" borderId="2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0" xfId="0" applyFont="1" applyBorder="1">
      <alignment vertical="center"/>
    </xf>
    <xf numFmtId="178" fontId="5" fillId="0" borderId="4" xfId="0" applyNumberFormat="1" applyFont="1" applyBorder="1">
      <alignment vertical="center"/>
    </xf>
    <xf numFmtId="179" fontId="5" fillId="0" borderId="4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178" fontId="5" fillId="0" borderId="2" xfId="0" applyNumberFormat="1" applyFont="1" applyBorder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21" fillId="15" borderId="13" xfId="0" applyFont="1" applyFill="1" applyBorder="1" applyAlignment="1">
      <alignment horizontal="right" vertical="center"/>
    </xf>
    <xf numFmtId="0" fontId="21" fillId="15" borderId="14" xfId="0" applyFont="1" applyFill="1" applyBorder="1" applyAlignment="1">
      <alignment horizontal="right" vertical="center"/>
    </xf>
    <xf numFmtId="0" fontId="5" fillId="14" borderId="2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>
      <alignment horizontal="right" vertical="center"/>
    </xf>
    <xf numFmtId="49" fontId="5" fillId="3" borderId="0" xfId="0" applyNumberFormat="1" applyFont="1" applyFill="1" applyBorder="1" applyProtection="1">
      <alignment vertical="center"/>
      <protection locked="0"/>
    </xf>
    <xf numFmtId="49" fontId="5" fillId="3" borderId="32" xfId="0" applyNumberFormat="1" applyFont="1" applyFill="1" applyBorder="1" applyProtection="1">
      <alignment vertical="center"/>
      <protection locked="0"/>
    </xf>
    <xf numFmtId="177" fontId="5" fillId="14" borderId="21" xfId="0" applyNumberFormat="1" applyFont="1" applyFill="1" applyBorder="1" applyAlignment="1" applyProtection="1">
      <alignment horizontal="left" vertical="center"/>
      <protection locked="0"/>
    </xf>
    <xf numFmtId="177" fontId="5" fillId="14" borderId="22" xfId="0" applyNumberFormat="1" applyFont="1" applyFill="1" applyBorder="1" applyAlignment="1" applyProtection="1">
      <alignment horizontal="left" vertical="center"/>
      <protection locked="0"/>
    </xf>
    <xf numFmtId="177" fontId="5" fillId="14" borderId="23" xfId="0" applyNumberFormat="1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66"/>
      <color rgb="FFFFCC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20</xdr:row>
      <xdr:rowOff>75280</xdr:rowOff>
    </xdr:from>
    <xdr:to>
      <xdr:col>6</xdr:col>
      <xdr:colOff>238125</xdr:colOff>
      <xdr:row>26</xdr:row>
      <xdr:rowOff>5715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4022440"/>
          <a:ext cx="2630804" cy="1347755"/>
        </a:xfrm>
        <a:prstGeom prst="rect">
          <a:avLst/>
        </a:prstGeom>
      </xdr:spPr>
    </xdr:pic>
    <xdr:clientData/>
  </xdr:twoCellAnchor>
  <xdr:twoCellAnchor>
    <xdr:from>
      <xdr:col>11</xdr:col>
      <xdr:colOff>504825</xdr:colOff>
      <xdr:row>21</xdr:row>
      <xdr:rowOff>9525</xdr:rowOff>
    </xdr:from>
    <xdr:to>
      <xdr:col>12</xdr:col>
      <xdr:colOff>57150</xdr:colOff>
      <xdr:row>22</xdr:row>
      <xdr:rowOff>9525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6974205" y="4901565"/>
          <a:ext cx="169545" cy="236220"/>
          <a:chOff x="7191375" y="3752850"/>
          <a:chExt cx="238125" cy="238125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7191375" y="3752850"/>
            <a:ext cx="238125" cy="238125"/>
          </a:xfrm>
          <a:prstGeom prst="rect">
            <a:avLst/>
          </a:prstGeom>
          <a:solidFill>
            <a:schemeClr val="bg1">
              <a:lumMod val="85000"/>
            </a:schemeClr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二等辺三角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flipV="1">
            <a:off x="7229475" y="3819525"/>
            <a:ext cx="161925" cy="104775"/>
          </a:xfrm>
          <a:prstGeom prst="triangl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11</xdr:row>
      <xdr:rowOff>7620</xdr:rowOff>
    </xdr:from>
    <xdr:to>
      <xdr:col>9</xdr:col>
      <xdr:colOff>373380</xdr:colOff>
      <xdr:row>11</xdr:row>
      <xdr:rowOff>251460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CD76D230-F1A1-471F-B9C7-C84F042B68F1}"/>
            </a:ext>
          </a:extLst>
        </xdr:cNvPr>
        <xdr:cNvSpPr/>
      </xdr:nvSpPr>
      <xdr:spPr>
        <a:xfrm>
          <a:off x="3246120" y="2567940"/>
          <a:ext cx="335280" cy="24384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60960</xdr:colOff>
      <xdr:row>5</xdr:row>
      <xdr:rowOff>38100</xdr:rowOff>
    </xdr:from>
    <xdr:to>
      <xdr:col>13</xdr:col>
      <xdr:colOff>304800</xdr:colOff>
      <xdr:row>5</xdr:row>
      <xdr:rowOff>228600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61198701-B500-6133-C718-12D80847B325}"/>
            </a:ext>
          </a:extLst>
        </xdr:cNvPr>
        <xdr:cNvSpPr/>
      </xdr:nvSpPr>
      <xdr:spPr>
        <a:xfrm>
          <a:off x="4823460" y="1264920"/>
          <a:ext cx="243840" cy="1905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99"/>
  </sheetPr>
  <dimension ref="B2:M29"/>
  <sheetViews>
    <sheetView workbookViewId="0"/>
  </sheetViews>
  <sheetFormatPr defaultColWidth="9" defaultRowHeight="13.2" x14ac:dyDescent="0.2"/>
  <cols>
    <col min="1" max="1" width="9" style="5"/>
    <col min="2" max="2" width="4.33203125" style="5" customWidth="1"/>
    <col min="3" max="16384" width="9" style="5"/>
  </cols>
  <sheetData>
    <row r="2" spans="2:6" ht="18.75" customHeight="1" x14ac:dyDescent="0.2">
      <c r="B2" s="5" t="s">
        <v>55</v>
      </c>
      <c r="F2" s="26" t="s">
        <v>58</v>
      </c>
    </row>
    <row r="3" spans="2:6" ht="18.75" customHeight="1" x14ac:dyDescent="0.2"/>
    <row r="4" spans="2:6" ht="18.75" customHeight="1" x14ac:dyDescent="0.2">
      <c r="B4" s="26" t="s">
        <v>543</v>
      </c>
    </row>
    <row r="5" spans="2:6" ht="18.75" customHeight="1" x14ac:dyDescent="0.2"/>
    <row r="6" spans="2:6" ht="18.75" customHeight="1" x14ac:dyDescent="0.2">
      <c r="B6" s="5" t="s">
        <v>59</v>
      </c>
    </row>
    <row r="7" spans="2:6" ht="18.75" customHeight="1" x14ac:dyDescent="0.2">
      <c r="B7" s="81" t="s">
        <v>56</v>
      </c>
    </row>
    <row r="8" spans="2:6" ht="18.75" customHeight="1" x14ac:dyDescent="0.2">
      <c r="B8" s="18" t="s">
        <v>57</v>
      </c>
      <c r="C8" s="27"/>
      <c r="D8" s="5" t="s">
        <v>68</v>
      </c>
    </row>
    <row r="9" spans="2:6" ht="18.75" customHeight="1" x14ac:dyDescent="0.2">
      <c r="B9" s="18" t="s">
        <v>57</v>
      </c>
      <c r="C9" s="5" t="s">
        <v>62</v>
      </c>
    </row>
    <row r="10" spans="2:6" ht="18.75" customHeight="1" x14ac:dyDescent="0.2">
      <c r="B10" s="18" t="s">
        <v>57</v>
      </c>
      <c r="C10" s="5" t="s">
        <v>69</v>
      </c>
    </row>
    <row r="11" spans="2:6" ht="18.75" customHeight="1" x14ac:dyDescent="0.2">
      <c r="B11" s="18" t="s">
        <v>57</v>
      </c>
      <c r="C11" s="5" t="s">
        <v>60</v>
      </c>
    </row>
    <row r="12" spans="2:6" ht="18.75" customHeight="1" x14ac:dyDescent="0.2"/>
    <row r="13" spans="2:6" ht="18.75" customHeight="1" x14ac:dyDescent="0.2">
      <c r="B13" s="82" t="s">
        <v>61</v>
      </c>
    </row>
    <row r="14" spans="2:6" ht="18.75" customHeight="1" x14ac:dyDescent="0.2">
      <c r="B14" s="18" t="s">
        <v>57</v>
      </c>
      <c r="C14" s="23"/>
      <c r="D14" s="5" t="s">
        <v>70</v>
      </c>
    </row>
    <row r="15" spans="2:6" ht="18.75" customHeight="1" x14ac:dyDescent="0.2">
      <c r="B15" s="18" t="s">
        <v>57</v>
      </c>
      <c r="C15" s="96" t="s">
        <v>571</v>
      </c>
    </row>
    <row r="16" spans="2:6" ht="18.75" customHeight="1" x14ac:dyDescent="0.2">
      <c r="B16" s="18"/>
      <c r="C16" s="97" t="s">
        <v>572</v>
      </c>
    </row>
    <row r="17" spans="2:13" ht="18.75" customHeight="1" x14ac:dyDescent="0.2">
      <c r="B17" s="18"/>
      <c r="C17" s="95"/>
    </row>
    <row r="18" spans="2:13" ht="18.75" customHeight="1" x14ac:dyDescent="0.2">
      <c r="B18" s="18" t="s">
        <v>57</v>
      </c>
      <c r="C18" s="24"/>
      <c r="D18" s="20" t="s">
        <v>71</v>
      </c>
    </row>
    <row r="19" spans="2:13" ht="18.75" customHeight="1" x14ac:dyDescent="0.2">
      <c r="B19" s="18"/>
      <c r="C19" s="25"/>
      <c r="D19" s="20"/>
    </row>
    <row r="20" spans="2:13" ht="18.75" customHeight="1" x14ac:dyDescent="0.2">
      <c r="B20" s="18" t="s">
        <v>57</v>
      </c>
      <c r="C20" s="24"/>
      <c r="D20" s="20" t="s">
        <v>72</v>
      </c>
    </row>
    <row r="21" spans="2:13" ht="18.75" customHeight="1" x14ac:dyDescent="0.2">
      <c r="B21" s="18"/>
    </row>
    <row r="22" spans="2:13" ht="18.75" customHeight="1" x14ac:dyDescent="0.2">
      <c r="B22" s="18"/>
      <c r="H22" s="5" t="s">
        <v>74</v>
      </c>
      <c r="M22" s="5" t="s">
        <v>75</v>
      </c>
    </row>
    <row r="23" spans="2:13" ht="18.75" customHeight="1" x14ac:dyDescent="0.2">
      <c r="B23" s="18"/>
      <c r="H23" s="5" t="s">
        <v>76</v>
      </c>
    </row>
    <row r="24" spans="2:13" ht="18.75" customHeight="1" x14ac:dyDescent="0.2">
      <c r="B24" s="18"/>
      <c r="H24" s="5" t="s">
        <v>73</v>
      </c>
    </row>
    <row r="25" spans="2:13" ht="18.75" customHeight="1" x14ac:dyDescent="0.2">
      <c r="B25" s="18"/>
    </row>
    <row r="26" spans="2:13" ht="18.75" customHeight="1" x14ac:dyDescent="0.2">
      <c r="B26" s="18"/>
    </row>
    <row r="27" spans="2:13" ht="18.75" customHeight="1" x14ac:dyDescent="0.2">
      <c r="B27" s="18"/>
    </row>
    <row r="28" spans="2:13" ht="18.75" customHeight="1" x14ac:dyDescent="0.2">
      <c r="B28" s="81" t="s">
        <v>544</v>
      </c>
    </row>
    <row r="29" spans="2:13" ht="18.75" customHeight="1" x14ac:dyDescent="0.2">
      <c r="C29" s="5" t="s">
        <v>573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X29"/>
  <sheetViews>
    <sheetView tabSelected="1" workbookViewId="0">
      <selection activeCell="E3" sqref="E3:J3"/>
    </sheetView>
  </sheetViews>
  <sheetFormatPr defaultColWidth="9" defaultRowHeight="13.2" x14ac:dyDescent="0.2"/>
  <cols>
    <col min="1" max="1" width="3.6640625" style="5" customWidth="1"/>
    <col min="2" max="2" width="3.44140625" style="5" customWidth="1"/>
    <col min="3" max="16" width="5.6640625" style="5" customWidth="1"/>
    <col min="17" max="18" width="3.44140625" style="5" customWidth="1"/>
    <col min="19" max="19" width="4.33203125" style="5" customWidth="1"/>
    <col min="20" max="20" width="11.88671875" style="5" customWidth="1"/>
    <col min="21" max="21" width="43.109375" style="5" customWidth="1"/>
    <col min="22" max="24" width="0" style="5" hidden="1" customWidth="1"/>
    <col min="25" max="16384" width="9" style="5"/>
  </cols>
  <sheetData>
    <row r="1" spans="2:24" ht="21" customHeight="1" thickBot="1" x14ac:dyDescent="0.25">
      <c r="C1" s="129" t="s">
        <v>579</v>
      </c>
      <c r="D1" s="129"/>
      <c r="E1" s="129"/>
      <c r="F1" s="129"/>
      <c r="G1" s="129"/>
      <c r="H1" s="129"/>
      <c r="I1" s="129"/>
      <c r="J1" s="20"/>
      <c r="K1" s="20"/>
      <c r="L1" s="12"/>
      <c r="M1" s="13" t="s">
        <v>46</v>
      </c>
      <c r="N1" s="13"/>
      <c r="O1" s="14"/>
      <c r="P1" s="20"/>
      <c r="Q1" s="20"/>
      <c r="R1" s="20"/>
    </row>
    <row r="2" spans="2:24" ht="21" customHeight="1" x14ac:dyDescent="0.2">
      <c r="T2" s="5" t="s">
        <v>548</v>
      </c>
    </row>
    <row r="3" spans="2:24" ht="21" customHeight="1" x14ac:dyDescent="0.2">
      <c r="C3" s="130" t="s">
        <v>10</v>
      </c>
      <c r="D3" s="130"/>
      <c r="E3" s="127"/>
      <c r="F3" s="127"/>
      <c r="G3" s="127"/>
      <c r="H3" s="127"/>
      <c r="I3" s="127"/>
      <c r="J3" s="127"/>
      <c r="K3" s="126" t="s">
        <v>19</v>
      </c>
      <c r="L3" s="126"/>
      <c r="M3" s="127"/>
      <c r="N3" s="127"/>
      <c r="O3" s="127"/>
      <c r="P3" s="127"/>
      <c r="Q3" s="127"/>
      <c r="R3" s="127"/>
      <c r="T3" s="83" t="s">
        <v>549</v>
      </c>
      <c r="U3" s="84"/>
    </row>
    <row r="4" spans="2:24" ht="12.75" customHeight="1" x14ac:dyDescent="0.2">
      <c r="C4" s="130" t="s">
        <v>11</v>
      </c>
      <c r="D4" s="130"/>
      <c r="E4" s="6" t="s">
        <v>12</v>
      </c>
      <c r="F4" s="7"/>
      <c r="G4" s="8"/>
      <c r="H4" s="6" t="s">
        <v>13</v>
      </c>
      <c r="I4" s="7"/>
      <c r="J4" s="8"/>
      <c r="K4" s="6" t="s">
        <v>14</v>
      </c>
      <c r="L4" s="7"/>
      <c r="M4" s="8"/>
      <c r="N4" s="6" t="s">
        <v>15</v>
      </c>
      <c r="O4" s="7"/>
      <c r="P4" s="7"/>
      <c r="Q4" s="7"/>
      <c r="R4" s="8"/>
      <c r="T4" s="85" t="s">
        <v>546</v>
      </c>
      <c r="U4" s="85" t="s">
        <v>547</v>
      </c>
    </row>
    <row r="5" spans="2:24" ht="21" customHeight="1" thickBot="1" x14ac:dyDescent="0.25">
      <c r="C5" s="130"/>
      <c r="D5" s="130"/>
      <c r="E5" s="131"/>
      <c r="F5" s="131"/>
      <c r="G5" s="131"/>
      <c r="H5" s="123"/>
      <c r="I5" s="124"/>
      <c r="J5" s="125"/>
      <c r="K5" s="123"/>
      <c r="L5" s="124"/>
      <c r="M5" s="125"/>
      <c r="N5" s="128"/>
      <c r="O5" s="153"/>
      <c r="P5" s="153"/>
      <c r="Q5" s="153"/>
      <c r="R5" s="154"/>
      <c r="T5" s="94"/>
      <c r="U5" s="84"/>
    </row>
    <row r="6" spans="2:24" ht="21" customHeight="1" thickBot="1" x14ac:dyDescent="0.25">
      <c r="C6" s="149" t="s">
        <v>580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2"/>
      <c r="O6" s="155"/>
      <c r="P6" s="156"/>
      <c r="Q6" s="156"/>
      <c r="R6" s="157"/>
      <c r="T6" s="11" t="s">
        <v>568</v>
      </c>
    </row>
    <row r="7" spans="2:24" ht="21" customHeight="1" x14ac:dyDescent="0.2">
      <c r="C7" s="20"/>
      <c r="D7" s="20"/>
      <c r="E7" s="11"/>
      <c r="F7" s="100"/>
      <c r="G7" s="100"/>
      <c r="H7" s="100"/>
      <c r="I7" s="100"/>
      <c r="J7" s="100"/>
      <c r="K7" s="101"/>
      <c r="L7" s="102"/>
      <c r="M7" s="102"/>
      <c r="N7" s="102"/>
      <c r="O7" s="102"/>
      <c r="T7" s="11"/>
    </row>
    <row r="8" spans="2:24" ht="21" customHeight="1" x14ac:dyDescent="0.2"/>
    <row r="9" spans="2:24" ht="21" customHeight="1" x14ac:dyDescent="0.2">
      <c r="C9" s="142" t="s">
        <v>5</v>
      </c>
      <c r="D9" s="142"/>
      <c r="E9" s="142"/>
      <c r="F9" s="142"/>
      <c r="G9" s="143" t="s">
        <v>6</v>
      </c>
      <c r="H9" s="144"/>
      <c r="I9" s="9" t="s">
        <v>66</v>
      </c>
      <c r="V9" s="92" t="s">
        <v>569</v>
      </c>
      <c r="W9" s="93" t="s">
        <v>570</v>
      </c>
      <c r="X9" s="92" t="s">
        <v>63</v>
      </c>
    </row>
    <row r="10" spans="2:24" ht="21" customHeight="1" x14ac:dyDescent="0.2">
      <c r="B10" s="5">
        <v>1</v>
      </c>
      <c r="C10" s="116"/>
      <c r="D10" s="116"/>
      <c r="E10" s="116"/>
      <c r="F10" s="116"/>
      <c r="G10" s="114"/>
      <c r="H10" s="115"/>
      <c r="I10" s="15"/>
      <c r="J10" s="5" t="s">
        <v>20</v>
      </c>
      <c r="V10" s="92" t="str">
        <f>IF($C10&lt;&gt;"",C10,"")</f>
        <v/>
      </c>
      <c r="W10" s="92" t="str">
        <f>IF($C10&lt;&gt;"",G10,"")</f>
        <v/>
      </c>
      <c r="X10" s="92" t="str">
        <f>IF(C10&lt;&gt;"",$E$3,"")</f>
        <v/>
      </c>
    </row>
    <row r="11" spans="2:24" ht="21" customHeight="1" x14ac:dyDescent="0.2">
      <c r="B11" s="5">
        <v>2</v>
      </c>
      <c r="C11" s="116"/>
      <c r="D11" s="116"/>
      <c r="E11" s="116"/>
      <c r="F11" s="116"/>
      <c r="G11" s="114"/>
      <c r="H11" s="115"/>
      <c r="I11" s="15"/>
      <c r="J11" s="5" t="s">
        <v>45</v>
      </c>
      <c r="V11" s="92" t="str">
        <f t="shared" ref="V11:V17" si="0">IF($C11&lt;&gt;"",C11,"")</f>
        <v/>
      </c>
      <c r="W11" s="92" t="str">
        <f t="shared" ref="W11:W17" si="1">IF($C11&lt;&gt;"",G11,"")</f>
        <v/>
      </c>
      <c r="X11" s="92" t="str">
        <f t="shared" ref="X11:X17" si="2">IF(C11&lt;&gt;"",$E$3,"")</f>
        <v/>
      </c>
    </row>
    <row r="12" spans="2:24" ht="21" customHeight="1" x14ac:dyDescent="0.2">
      <c r="B12" s="5">
        <v>3</v>
      </c>
      <c r="C12" s="116"/>
      <c r="D12" s="116"/>
      <c r="E12" s="116"/>
      <c r="F12" s="116"/>
      <c r="G12" s="114"/>
      <c r="H12" s="115"/>
      <c r="I12" s="15"/>
      <c r="J12" s="87"/>
      <c r="K12" s="87" t="s">
        <v>67</v>
      </c>
      <c r="V12" s="92" t="str">
        <f t="shared" si="0"/>
        <v/>
      </c>
      <c r="W12" s="92" t="str">
        <f t="shared" si="1"/>
        <v/>
      </c>
      <c r="X12" s="92" t="str">
        <f t="shared" si="2"/>
        <v/>
      </c>
    </row>
    <row r="13" spans="2:24" ht="21" customHeight="1" x14ac:dyDescent="0.2">
      <c r="B13" s="5">
        <v>4</v>
      </c>
      <c r="C13" s="116"/>
      <c r="D13" s="116"/>
      <c r="E13" s="116"/>
      <c r="F13" s="116"/>
      <c r="G13" s="114"/>
      <c r="H13" s="115"/>
      <c r="I13" s="15"/>
      <c r="V13" s="92" t="str">
        <f t="shared" si="0"/>
        <v/>
      </c>
      <c r="W13" s="92" t="str">
        <f t="shared" si="1"/>
        <v/>
      </c>
      <c r="X13" s="92" t="str">
        <f t="shared" si="2"/>
        <v/>
      </c>
    </row>
    <row r="14" spans="2:24" ht="21" customHeight="1" x14ac:dyDescent="0.2">
      <c r="B14" s="5">
        <v>5</v>
      </c>
      <c r="C14" s="116"/>
      <c r="D14" s="116"/>
      <c r="E14" s="116"/>
      <c r="F14" s="116"/>
      <c r="G14" s="114"/>
      <c r="H14" s="115"/>
      <c r="I14" s="15"/>
      <c r="K14" s="140" t="s">
        <v>576</v>
      </c>
      <c r="L14" s="140"/>
      <c r="M14" s="140"/>
      <c r="N14" s="140"/>
      <c r="O14" s="140"/>
      <c r="P14" s="5" t="s">
        <v>578</v>
      </c>
      <c r="V14" s="92" t="str">
        <f t="shared" si="0"/>
        <v/>
      </c>
      <c r="W14" s="92" t="str">
        <f t="shared" si="1"/>
        <v/>
      </c>
      <c r="X14" s="92" t="str">
        <f t="shared" si="2"/>
        <v/>
      </c>
    </row>
    <row r="15" spans="2:24" ht="21" customHeight="1" x14ac:dyDescent="0.2">
      <c r="B15" s="5">
        <v>6</v>
      </c>
      <c r="C15" s="120"/>
      <c r="D15" s="121"/>
      <c r="E15" s="121"/>
      <c r="F15" s="122"/>
      <c r="G15" s="114"/>
      <c r="H15" s="119"/>
      <c r="I15" s="15"/>
      <c r="K15" s="130" t="s">
        <v>575</v>
      </c>
      <c r="L15" s="130"/>
      <c r="M15" s="151"/>
      <c r="N15" s="98" t="s">
        <v>577</v>
      </c>
      <c r="O15" s="99"/>
      <c r="V15" s="92" t="str">
        <f t="shared" si="0"/>
        <v/>
      </c>
      <c r="W15" s="92" t="str">
        <f t="shared" si="1"/>
        <v/>
      </c>
      <c r="X15" s="92" t="str">
        <f t="shared" si="2"/>
        <v/>
      </c>
    </row>
    <row r="16" spans="2:24" ht="21" customHeight="1" x14ac:dyDescent="0.2">
      <c r="B16" s="5">
        <v>7</v>
      </c>
      <c r="C16" s="120"/>
      <c r="D16" s="121"/>
      <c r="E16" s="121"/>
      <c r="F16" s="122"/>
      <c r="G16" s="114"/>
      <c r="H16" s="119"/>
      <c r="I16" s="15"/>
      <c r="V16" s="92" t="str">
        <f t="shared" si="0"/>
        <v/>
      </c>
      <c r="W16" s="92" t="str">
        <f t="shared" si="1"/>
        <v/>
      </c>
      <c r="X16" s="92" t="str">
        <f t="shared" si="2"/>
        <v/>
      </c>
    </row>
    <row r="17" spans="2:24" ht="21" customHeight="1" x14ac:dyDescent="0.2">
      <c r="B17" s="5">
        <v>8</v>
      </c>
      <c r="C17" s="120"/>
      <c r="D17" s="121"/>
      <c r="E17" s="121"/>
      <c r="F17" s="122"/>
      <c r="G17" s="114"/>
      <c r="H17" s="119"/>
      <c r="I17" s="15"/>
      <c r="V17" s="92" t="str">
        <f t="shared" si="0"/>
        <v/>
      </c>
      <c r="W17" s="92" t="str">
        <f t="shared" si="1"/>
        <v/>
      </c>
      <c r="X17" s="92" t="str">
        <f t="shared" si="2"/>
        <v/>
      </c>
    </row>
    <row r="18" spans="2:24" ht="21" customHeight="1" x14ac:dyDescent="0.2"/>
    <row r="19" spans="2:24" ht="21" customHeight="1" x14ac:dyDescent="0.2">
      <c r="C19" s="126" t="s">
        <v>16</v>
      </c>
      <c r="D19" s="126"/>
      <c r="E19" s="133">
        <f>SUM(J24:L25)</f>
        <v>0</v>
      </c>
      <c r="F19" s="133"/>
      <c r="G19" s="133"/>
      <c r="H19" s="126" t="s">
        <v>17</v>
      </c>
      <c r="I19" s="126"/>
      <c r="J19" s="134">
        <f>+'申込書 参加選手'!Q126</f>
        <v>0</v>
      </c>
      <c r="K19" s="134"/>
      <c r="L19" s="134"/>
      <c r="M19" s="134"/>
      <c r="N19" s="126" t="s">
        <v>18</v>
      </c>
      <c r="O19" s="126"/>
      <c r="P19" s="141">
        <f>+'申込書 参加選手'!P127</f>
        <v>0</v>
      </c>
      <c r="Q19" s="141"/>
      <c r="R19" s="141"/>
    </row>
    <row r="20" spans="2:24" ht="21" customHeight="1" x14ac:dyDescent="0.2">
      <c r="E20" s="63"/>
      <c r="F20" s="63"/>
      <c r="G20" s="86" t="s">
        <v>545</v>
      </c>
      <c r="H20" s="117" t="s">
        <v>437</v>
      </c>
      <c r="I20" s="118"/>
      <c r="J20" s="138">
        <f>+'申込書 参加選手'!R127</f>
        <v>0</v>
      </c>
      <c r="K20" s="138"/>
      <c r="L20" s="139">
        <f>+J20*3000</f>
        <v>0</v>
      </c>
      <c r="M20" s="113"/>
      <c r="O20" s="132" t="s">
        <v>574</v>
      </c>
      <c r="P20" s="130"/>
      <c r="Q20" s="130"/>
      <c r="R20" s="130"/>
    </row>
    <row r="21" spans="2:24" ht="21" customHeight="1" x14ac:dyDescent="0.2">
      <c r="E21" s="63"/>
      <c r="F21" s="63"/>
      <c r="G21" s="63"/>
      <c r="H21" s="117" t="s">
        <v>438</v>
      </c>
      <c r="I21" s="118"/>
      <c r="J21" s="138">
        <f>+'申込書 参加選手'!R128</f>
        <v>0</v>
      </c>
      <c r="K21" s="138"/>
      <c r="L21" s="139">
        <f>+J21*5000</f>
        <v>0</v>
      </c>
      <c r="M21" s="113"/>
      <c r="O21" s="130"/>
      <c r="P21" s="130"/>
      <c r="Q21" s="130"/>
      <c r="R21" s="130"/>
    </row>
    <row r="22" spans="2:24" ht="21" customHeight="1" x14ac:dyDescent="0.2"/>
    <row r="23" spans="2:24" ht="21" customHeight="1" x14ac:dyDescent="0.2">
      <c r="C23" s="106" t="s">
        <v>9</v>
      </c>
      <c r="D23" s="107"/>
      <c r="E23" s="107"/>
      <c r="F23" s="107"/>
      <c r="G23" s="107"/>
      <c r="H23" s="107"/>
      <c r="I23" s="108"/>
      <c r="J23" s="130" t="s">
        <v>33</v>
      </c>
      <c r="K23" s="130"/>
      <c r="L23" s="130"/>
      <c r="O23" s="10"/>
      <c r="P23" s="10"/>
      <c r="Q23" s="10"/>
    </row>
    <row r="24" spans="2:24" ht="21" customHeight="1" x14ac:dyDescent="0.2">
      <c r="C24" s="135" t="s">
        <v>47</v>
      </c>
      <c r="D24" s="136"/>
      <c r="E24" s="136"/>
      <c r="F24" s="136"/>
      <c r="G24" s="136"/>
      <c r="H24" s="136"/>
      <c r="I24" s="137"/>
      <c r="J24" s="133">
        <f>+'申込書 参加選手'!O126</f>
        <v>0</v>
      </c>
      <c r="K24" s="133"/>
      <c r="L24" s="133"/>
      <c r="O24" s="64"/>
      <c r="P24" s="64"/>
      <c r="Q24" s="64"/>
    </row>
    <row r="25" spans="2:24" ht="21" customHeight="1" x14ac:dyDescent="0.2">
      <c r="C25" s="135" t="s">
        <v>48</v>
      </c>
      <c r="D25" s="136"/>
      <c r="E25" s="136"/>
      <c r="F25" s="136"/>
      <c r="G25" s="136"/>
      <c r="H25" s="136"/>
      <c r="I25" s="137"/>
      <c r="J25" s="133">
        <f>+'申込書 参加選手'!P126</f>
        <v>0</v>
      </c>
      <c r="K25" s="133"/>
      <c r="L25" s="133"/>
      <c r="O25" s="64"/>
      <c r="P25" s="64"/>
      <c r="Q25" s="64"/>
    </row>
    <row r="26" spans="2:24" ht="21" customHeight="1" x14ac:dyDescent="0.2"/>
    <row r="27" spans="2:24" ht="21" hidden="1" customHeight="1" x14ac:dyDescent="0.2">
      <c r="C27" s="103" t="s">
        <v>127</v>
      </c>
      <c r="D27" s="104"/>
      <c r="E27" s="104"/>
      <c r="F27" s="104"/>
      <c r="G27" s="104"/>
      <c r="H27" s="104"/>
      <c r="I27" s="105"/>
      <c r="J27" s="106" t="s">
        <v>129</v>
      </c>
      <c r="K27" s="107"/>
      <c r="L27" s="108"/>
      <c r="O27" s="106" t="s">
        <v>128</v>
      </c>
      <c r="P27" s="108"/>
    </row>
    <row r="28" spans="2:24" ht="21" hidden="1" customHeight="1" x14ac:dyDescent="0.2">
      <c r="C28" s="103" t="s">
        <v>130</v>
      </c>
      <c r="D28" s="104"/>
      <c r="E28" s="104"/>
      <c r="F28" s="104"/>
      <c r="G28" s="104"/>
      <c r="H28" s="104"/>
      <c r="I28" s="105"/>
      <c r="J28" s="109"/>
      <c r="K28" s="110"/>
      <c r="L28" s="111"/>
      <c r="O28" s="112">
        <f>+J28*600</f>
        <v>0</v>
      </c>
      <c r="P28" s="113"/>
    </row>
    <row r="29" spans="2:24" ht="21" customHeight="1" x14ac:dyDescent="0.2"/>
  </sheetData>
  <sheetProtection algorithmName="SHA-512" hashValue="ecNVDgLitVNkj1GP+n15LhPmSaR7dx7u+j/0fnHzEv9JjE+voVoVqF6pXDJoTsie5JMm8Kv5CAxiM/Xuq9IUsQ==" saltValue="fTr4nqrqQOYDZczyMSFKkA==" spinCount="100000" sheet="1" objects="1" scenarios="1"/>
  <mergeCells count="57">
    <mergeCell ref="C6:M6"/>
    <mergeCell ref="K14:O14"/>
    <mergeCell ref="O6:R6"/>
    <mergeCell ref="P19:R19"/>
    <mergeCell ref="N19:O19"/>
    <mergeCell ref="E19:G19"/>
    <mergeCell ref="H19:I19"/>
    <mergeCell ref="K15:L15"/>
    <mergeCell ref="C11:F11"/>
    <mergeCell ref="G11:H11"/>
    <mergeCell ref="C12:F12"/>
    <mergeCell ref="G12:H12"/>
    <mergeCell ref="C9:F9"/>
    <mergeCell ref="G9:H9"/>
    <mergeCell ref="C10:F10"/>
    <mergeCell ref="G10:H10"/>
    <mergeCell ref="C13:F13"/>
    <mergeCell ref="J23:L23"/>
    <mergeCell ref="O20:R21"/>
    <mergeCell ref="J25:L25"/>
    <mergeCell ref="G15:H15"/>
    <mergeCell ref="C16:F16"/>
    <mergeCell ref="C19:D19"/>
    <mergeCell ref="J19:M19"/>
    <mergeCell ref="C23:I23"/>
    <mergeCell ref="J24:L24"/>
    <mergeCell ref="C24:I24"/>
    <mergeCell ref="C25:I25"/>
    <mergeCell ref="H21:I21"/>
    <mergeCell ref="J20:K20"/>
    <mergeCell ref="J21:K21"/>
    <mergeCell ref="L20:M20"/>
    <mergeCell ref="L21:M21"/>
    <mergeCell ref="K5:M5"/>
    <mergeCell ref="K3:L3"/>
    <mergeCell ref="M3:R3"/>
    <mergeCell ref="N5:R5"/>
    <mergeCell ref="C1:I1"/>
    <mergeCell ref="C3:D3"/>
    <mergeCell ref="C4:D5"/>
    <mergeCell ref="E5:G5"/>
    <mergeCell ref="H5:J5"/>
    <mergeCell ref="E3:J3"/>
    <mergeCell ref="G13:H13"/>
    <mergeCell ref="C14:F14"/>
    <mergeCell ref="G14:H14"/>
    <mergeCell ref="H20:I20"/>
    <mergeCell ref="G17:H17"/>
    <mergeCell ref="C17:F17"/>
    <mergeCell ref="G16:H16"/>
    <mergeCell ref="C15:F15"/>
    <mergeCell ref="C27:I27"/>
    <mergeCell ref="J27:L27"/>
    <mergeCell ref="O27:P27"/>
    <mergeCell ref="C28:I28"/>
    <mergeCell ref="J28:L28"/>
    <mergeCell ref="O28:P28"/>
  </mergeCells>
  <phoneticPr fontId="1"/>
  <dataValidations count="2">
    <dataValidation type="list" allowBlank="1" showInputMessage="1" showErrorMessage="1" sqref="G10:H17" xr:uid="{00000000-0002-0000-0100-000000000000}">
      <formula1>"全国審判員,地区審判員,県審判員,無資格"</formula1>
    </dataValidation>
    <dataValidation type="list" allowBlank="1" showInputMessage="1" showErrorMessage="1" sqref="I10:I17" xr:uid="{00000000-0002-0000-0100-000001000000}">
      <formula1>"副審"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1:X204"/>
  <sheetViews>
    <sheetView showZeros="0" zoomScale="115" zoomScaleNormal="115" zoomScalePageLayoutView="85" workbookViewId="0">
      <selection activeCell="C5" sqref="C5"/>
    </sheetView>
  </sheetViews>
  <sheetFormatPr defaultColWidth="9" defaultRowHeight="13.2" x14ac:dyDescent="0.2"/>
  <cols>
    <col min="1" max="1" width="3.77734375" style="5" customWidth="1"/>
    <col min="2" max="2" width="3.109375" style="5" customWidth="1"/>
    <col min="3" max="3" width="8.88671875" style="20" customWidth="1"/>
    <col min="4" max="4" width="5.21875" style="18" customWidth="1"/>
    <col min="5" max="5" width="15.33203125" style="5" customWidth="1"/>
    <col min="6" max="6" width="9.21875" style="5" customWidth="1"/>
    <col min="7" max="8" width="7.21875" style="5" customWidth="1"/>
    <col min="9" max="10" width="26.109375" style="5" customWidth="1"/>
    <col min="11" max="11" width="5.44140625" style="18" customWidth="1"/>
    <col min="12" max="13" width="7.77734375" style="35" customWidth="1"/>
    <col min="14" max="14" width="5.44140625" style="35" customWidth="1"/>
    <col min="15" max="19" width="9" style="35"/>
    <col min="20" max="16384" width="9" style="5"/>
  </cols>
  <sheetData>
    <row r="1" spans="2:24" ht="18" customHeight="1" thickBot="1" x14ac:dyDescent="0.25">
      <c r="B1" s="29" t="str">
        <f>+申込書表紙!C1</f>
        <v>第７回　シーガルカップ２０２４</v>
      </c>
      <c r="C1" s="17"/>
      <c r="D1" s="17"/>
      <c r="E1" s="17"/>
      <c r="F1" s="17"/>
      <c r="G1" s="17"/>
      <c r="H1" s="17"/>
      <c r="I1" s="17"/>
      <c r="J1" s="17"/>
      <c r="K1" s="21"/>
    </row>
    <row r="2" spans="2:24" ht="18" customHeight="1" thickBot="1" x14ac:dyDescent="0.25">
      <c r="B2" s="145" t="s">
        <v>2</v>
      </c>
      <c r="C2" s="146"/>
      <c r="D2" s="147">
        <f>+申込書表紙!E3</f>
        <v>0</v>
      </c>
      <c r="E2" s="148"/>
      <c r="I2" s="5" t="s">
        <v>542</v>
      </c>
      <c r="K2" s="21"/>
    </row>
    <row r="3" spans="2:24" ht="18" customHeight="1" thickBot="1" x14ac:dyDescent="0.25">
      <c r="B3" s="19"/>
      <c r="C3" s="54" t="s">
        <v>131</v>
      </c>
      <c r="D3" s="54" t="s">
        <v>131</v>
      </c>
      <c r="E3" s="54" t="s">
        <v>132</v>
      </c>
      <c r="F3" s="54" t="s">
        <v>131</v>
      </c>
      <c r="G3" s="54" t="s">
        <v>131</v>
      </c>
      <c r="H3" s="54" t="s">
        <v>131</v>
      </c>
      <c r="I3" s="54" t="s">
        <v>540</v>
      </c>
      <c r="J3" s="54" t="s">
        <v>540</v>
      </c>
      <c r="K3" s="19"/>
    </row>
    <row r="4" spans="2:24" s="35" customFormat="1" ht="15.75" customHeight="1" thickBot="1" x14ac:dyDescent="0.25">
      <c r="B4" s="30" t="s">
        <v>3</v>
      </c>
      <c r="C4" s="31" t="s">
        <v>32</v>
      </c>
      <c r="D4" s="31" t="s">
        <v>21</v>
      </c>
      <c r="E4" s="31" t="s">
        <v>0</v>
      </c>
      <c r="F4" s="32" t="s">
        <v>4</v>
      </c>
      <c r="G4" s="56" t="s">
        <v>138</v>
      </c>
      <c r="H4" s="57" t="s">
        <v>139</v>
      </c>
      <c r="I4" s="58" t="s">
        <v>435</v>
      </c>
      <c r="J4" s="58" t="s">
        <v>436</v>
      </c>
      <c r="K4" s="33"/>
      <c r="L4" s="34" t="s">
        <v>64</v>
      </c>
      <c r="M4" s="34" t="s">
        <v>65</v>
      </c>
      <c r="O4" s="34" t="s">
        <v>49</v>
      </c>
      <c r="P4" s="34" t="s">
        <v>50</v>
      </c>
      <c r="Q4" s="34" t="s">
        <v>34</v>
      </c>
      <c r="R4" s="60"/>
      <c r="S4" s="60"/>
      <c r="U4" s="35" t="s">
        <v>133</v>
      </c>
      <c r="V4" s="35" t="s">
        <v>134</v>
      </c>
      <c r="W4" s="35" t="s">
        <v>135</v>
      </c>
    </row>
    <row r="5" spans="2:24" ht="14.25" customHeight="1" x14ac:dyDescent="0.2">
      <c r="B5" s="36">
        <v>1</v>
      </c>
      <c r="C5" s="40"/>
      <c r="D5" s="41"/>
      <c r="E5" s="42"/>
      <c r="F5" s="43"/>
      <c r="G5" s="43"/>
      <c r="H5" s="41"/>
      <c r="I5" s="65" t="str">
        <f>IFERROR(VLOOKUP(L5,'競技区分 (table)'!$A$2:$B$71,2,FALSE),"")</f>
        <v/>
      </c>
      <c r="J5" s="65" t="str">
        <f>IFERROR(VLOOKUP(M5,'競技区分 (table)'!$A$2:$B$71,2,FALSE),"")</f>
        <v/>
      </c>
      <c r="K5" s="21"/>
      <c r="L5" s="52" t="str">
        <f>IF(G5="◯",VLOOKUP($X5,db!$A$2:$C$309,2,FALSE),"")</f>
        <v/>
      </c>
      <c r="M5" s="52" t="str">
        <f>IF(H5="◯",VLOOKUP($X5,db!$A$2:$C$309,3,FALSE),"")</f>
        <v/>
      </c>
      <c r="O5" s="52">
        <f>IF(G5="◯",1,0)</f>
        <v>0</v>
      </c>
      <c r="P5" s="52">
        <f>IF(H5="◯",1,0)</f>
        <v>0</v>
      </c>
      <c r="Q5" s="52" t="str">
        <f t="shared" ref="Q5:Q36" si="0">IFERROR(IF(O5+P5=2,5000,IF(O5+P5=1,3000,"")),"")</f>
        <v/>
      </c>
      <c r="R5" s="61">
        <f>+O5+P5</f>
        <v>0</v>
      </c>
      <c r="S5" s="61"/>
      <c r="U5" s="5" t="str">
        <f>IFERROR(VLOOKUP(C5,級段!F$2:G$13,2,FALSE),"")</f>
        <v/>
      </c>
      <c r="V5" s="5" t="str">
        <f t="shared" ref="V5:V36" si="1">IF(D5="男",1,IF(D5="女",2,""))</f>
        <v/>
      </c>
      <c r="W5" s="5" t="str">
        <f>IFERROR(VLOOKUP(F5,級段!I$2:J$14,2,FALSE),"")</f>
        <v/>
      </c>
      <c r="X5" s="5" t="str">
        <f>CONCATENATE(U5,0,V5,0,W5)</f>
        <v>00</v>
      </c>
    </row>
    <row r="6" spans="2:24" ht="14.25" customHeight="1" x14ac:dyDescent="0.2">
      <c r="B6" s="37">
        <v>2</v>
      </c>
      <c r="C6" s="40"/>
      <c r="D6" s="41"/>
      <c r="E6" s="42"/>
      <c r="F6" s="43"/>
      <c r="G6" s="55"/>
      <c r="H6" s="41"/>
      <c r="I6" s="65" t="str">
        <f>IFERROR(VLOOKUP(L6,'競技区分 (table)'!$A$2:$B$71,2,FALSE),"")</f>
        <v/>
      </c>
      <c r="J6" s="65" t="str">
        <f>IFERROR(VLOOKUP(M6,'競技区分 (table)'!$A$2:$B$71,2,FALSE),"")</f>
        <v/>
      </c>
      <c r="K6" s="21"/>
      <c r="L6" s="52" t="str">
        <f>IF(G6="◯",VLOOKUP($X6,db!$A$2:$C$309,2,FALSE),"")</f>
        <v/>
      </c>
      <c r="M6" s="52" t="str">
        <f>IF(H6="◯",VLOOKUP($X6,db!$A$2:$C$309,3,FALSE),"")</f>
        <v/>
      </c>
      <c r="O6" s="52">
        <f>IF(G6="◯",1,0)</f>
        <v>0</v>
      </c>
      <c r="P6" s="52">
        <f>IF(H6="◯",1,0)</f>
        <v>0</v>
      </c>
      <c r="Q6" s="52" t="str">
        <f t="shared" si="0"/>
        <v/>
      </c>
      <c r="R6" s="61">
        <f t="shared" ref="R6:R69" si="2">+O6+P6</f>
        <v>0</v>
      </c>
      <c r="S6" s="61"/>
      <c r="U6" s="5" t="str">
        <f>IFERROR(VLOOKUP(C6,級段!F$2:G$13,2,FALSE),"")</f>
        <v/>
      </c>
      <c r="V6" s="5" t="str">
        <f t="shared" si="1"/>
        <v/>
      </c>
      <c r="W6" s="5" t="str">
        <f>IFERROR(VLOOKUP(F6,級段!I$2:J$14,2,FALSE),"")</f>
        <v/>
      </c>
      <c r="X6" s="5" t="str">
        <f t="shared" ref="X6:X10" si="3">CONCATENATE(U6,0,V6,0,W6)</f>
        <v>00</v>
      </c>
    </row>
    <row r="7" spans="2:24" ht="14.25" customHeight="1" x14ac:dyDescent="0.2">
      <c r="B7" s="37">
        <v>3</v>
      </c>
      <c r="C7" s="40"/>
      <c r="D7" s="41"/>
      <c r="E7" s="42"/>
      <c r="F7" s="43"/>
      <c r="G7" s="55"/>
      <c r="H7" s="41"/>
      <c r="I7" s="65" t="str">
        <f>IFERROR(VLOOKUP(L7,'競技区分 (table)'!$A$2:$B$71,2,FALSE),"")</f>
        <v/>
      </c>
      <c r="J7" s="65" t="str">
        <f>IFERROR(VLOOKUP(M7,'競技区分 (table)'!$A$2:$B$71,2,FALSE),"")</f>
        <v/>
      </c>
      <c r="K7" s="21"/>
      <c r="L7" s="52" t="str">
        <f>IF(G7="◯",VLOOKUP($X7,db!$A$2:$C$309,2,FALSE),"")</f>
        <v/>
      </c>
      <c r="M7" s="52" t="str">
        <f>IF(H7="◯",VLOOKUP($X7,db!$A$2:$C$309,3,FALSE),"")</f>
        <v/>
      </c>
      <c r="O7" s="52">
        <f t="shared" ref="O7:O70" si="4">IF(G7="◯",1,0)</f>
        <v>0</v>
      </c>
      <c r="P7" s="52">
        <f t="shared" ref="P7:P70" si="5">IF(H7="◯",1,0)</f>
        <v>0</v>
      </c>
      <c r="Q7" s="52" t="str">
        <f t="shared" si="0"/>
        <v/>
      </c>
      <c r="R7" s="61">
        <f t="shared" si="2"/>
        <v>0</v>
      </c>
      <c r="S7" s="61"/>
      <c r="U7" s="5" t="str">
        <f>IFERROR(VLOOKUP(C7,級段!F$2:G$13,2,FALSE),"")</f>
        <v/>
      </c>
      <c r="V7" s="5" t="str">
        <f t="shared" si="1"/>
        <v/>
      </c>
      <c r="W7" s="5" t="str">
        <f>IFERROR(VLOOKUP(F7,級段!I$2:J$14,2,FALSE),"")</f>
        <v/>
      </c>
      <c r="X7" s="5" t="str">
        <f t="shared" si="3"/>
        <v>00</v>
      </c>
    </row>
    <row r="8" spans="2:24" ht="14.25" customHeight="1" x14ac:dyDescent="0.2">
      <c r="B8" s="37">
        <v>4</v>
      </c>
      <c r="C8" s="40"/>
      <c r="D8" s="41"/>
      <c r="E8" s="42"/>
      <c r="F8" s="43"/>
      <c r="G8" s="55"/>
      <c r="H8" s="41"/>
      <c r="I8" s="65" t="str">
        <f>IFERROR(VLOOKUP(L8,'競技区分 (table)'!$A$2:$B$71,2,FALSE),"")</f>
        <v/>
      </c>
      <c r="J8" s="65" t="str">
        <f>IFERROR(VLOOKUP(M8,'競技区分 (table)'!$A$2:$B$71,2,FALSE),"")</f>
        <v/>
      </c>
      <c r="K8" s="21"/>
      <c r="L8" s="52" t="str">
        <f>IF(G8="◯",VLOOKUP($X8,db!$A$2:$C$309,2,FALSE),"")</f>
        <v/>
      </c>
      <c r="M8" s="52" t="str">
        <f>IF(H8="◯",VLOOKUP($X8,db!$A$2:$C$309,3,FALSE),"")</f>
        <v/>
      </c>
      <c r="O8" s="52">
        <f t="shared" si="4"/>
        <v>0</v>
      </c>
      <c r="P8" s="52">
        <f t="shared" si="5"/>
        <v>0</v>
      </c>
      <c r="Q8" s="52" t="str">
        <f t="shared" si="0"/>
        <v/>
      </c>
      <c r="R8" s="61">
        <f t="shared" si="2"/>
        <v>0</v>
      </c>
      <c r="S8" s="61"/>
      <c r="U8" s="5" t="str">
        <f>IFERROR(VLOOKUP(C8,級段!F$2:G$13,2,FALSE),"")</f>
        <v/>
      </c>
      <c r="V8" s="5" t="str">
        <f t="shared" si="1"/>
        <v/>
      </c>
      <c r="W8" s="5" t="str">
        <f>IFERROR(VLOOKUP(F8,級段!I$2:J$14,2,FALSE),"")</f>
        <v/>
      </c>
      <c r="X8" s="5" t="str">
        <f t="shared" si="3"/>
        <v>00</v>
      </c>
    </row>
    <row r="9" spans="2:24" ht="14.25" customHeight="1" x14ac:dyDescent="0.2">
      <c r="B9" s="37">
        <v>5</v>
      </c>
      <c r="C9" s="40"/>
      <c r="D9" s="41"/>
      <c r="E9" s="42"/>
      <c r="F9" s="43"/>
      <c r="G9" s="55"/>
      <c r="H9" s="41"/>
      <c r="I9" s="65" t="str">
        <f>IFERROR(VLOOKUP(L9,'競技区分 (table)'!$A$2:$B$71,2,FALSE),"")</f>
        <v/>
      </c>
      <c r="J9" s="65" t="str">
        <f>IFERROR(VLOOKUP(M9,'競技区分 (table)'!$A$2:$B$71,2,FALSE),"")</f>
        <v/>
      </c>
      <c r="K9" s="21"/>
      <c r="L9" s="52" t="str">
        <f>IF(G9="◯",VLOOKUP($X9,db!$A$2:$C$309,2,FALSE),"")</f>
        <v/>
      </c>
      <c r="M9" s="52" t="str">
        <f>IF(H9="◯",VLOOKUP($X9,db!$A$2:$C$309,3,FALSE),"")</f>
        <v/>
      </c>
      <c r="O9" s="52">
        <f t="shared" si="4"/>
        <v>0</v>
      </c>
      <c r="P9" s="52">
        <f t="shared" si="5"/>
        <v>0</v>
      </c>
      <c r="Q9" s="52" t="str">
        <f t="shared" si="0"/>
        <v/>
      </c>
      <c r="R9" s="61">
        <f t="shared" si="2"/>
        <v>0</v>
      </c>
      <c r="S9" s="61"/>
      <c r="U9" s="5" t="str">
        <f>IFERROR(VLOOKUP(C9,級段!F$2:G$13,2,FALSE),"")</f>
        <v/>
      </c>
      <c r="V9" s="5" t="str">
        <f t="shared" si="1"/>
        <v/>
      </c>
      <c r="W9" s="5" t="str">
        <f>IFERROR(VLOOKUP(F9,級段!I$2:J$14,2,FALSE),"")</f>
        <v/>
      </c>
      <c r="X9" s="5" t="str">
        <f t="shared" si="3"/>
        <v>00</v>
      </c>
    </row>
    <row r="10" spans="2:24" ht="14.25" customHeight="1" x14ac:dyDescent="0.2">
      <c r="B10" s="37">
        <v>6</v>
      </c>
      <c r="C10" s="40"/>
      <c r="D10" s="41"/>
      <c r="E10" s="42"/>
      <c r="F10" s="43"/>
      <c r="G10" s="55"/>
      <c r="H10" s="55"/>
      <c r="I10" s="65" t="str">
        <f>IFERROR(VLOOKUP(L10,'競技区分 (table)'!$A$2:$B$71,2,FALSE),"")</f>
        <v/>
      </c>
      <c r="J10" s="65" t="str">
        <f>IFERROR(VLOOKUP(M10,'競技区分 (table)'!$A$2:$B$71,2,FALSE),"")</f>
        <v/>
      </c>
      <c r="K10" s="21"/>
      <c r="L10" s="52" t="str">
        <f>IF(G10="◯",VLOOKUP($X10,db!$A$2:$C$309,2,FALSE),"")</f>
        <v/>
      </c>
      <c r="M10" s="52" t="str">
        <f>IF(H10="◯",VLOOKUP($X10,db!$A$2:$C$309,3,FALSE),"")</f>
        <v/>
      </c>
      <c r="O10" s="52">
        <f t="shared" si="4"/>
        <v>0</v>
      </c>
      <c r="P10" s="52">
        <f t="shared" si="5"/>
        <v>0</v>
      </c>
      <c r="Q10" s="52" t="str">
        <f t="shared" si="0"/>
        <v/>
      </c>
      <c r="R10" s="61">
        <f t="shared" si="2"/>
        <v>0</v>
      </c>
      <c r="S10" s="61"/>
      <c r="U10" s="5" t="str">
        <f>IFERROR(VLOOKUP(C10,級段!F$2:G$13,2,FALSE),"")</f>
        <v/>
      </c>
      <c r="V10" s="5" t="str">
        <f t="shared" si="1"/>
        <v/>
      </c>
      <c r="W10" s="5" t="str">
        <f>IFERROR(VLOOKUP(F10,級段!I$2:J$14,2,FALSE),"")</f>
        <v/>
      </c>
      <c r="X10" s="5" t="str">
        <f t="shared" si="3"/>
        <v>00</v>
      </c>
    </row>
    <row r="11" spans="2:24" ht="14.25" customHeight="1" x14ac:dyDescent="0.2">
      <c r="B11" s="37">
        <v>7</v>
      </c>
      <c r="C11" s="40"/>
      <c r="D11" s="41"/>
      <c r="E11" s="42"/>
      <c r="F11" s="43"/>
      <c r="G11" s="55"/>
      <c r="H11" s="55"/>
      <c r="I11" s="65" t="str">
        <f>IFERROR(VLOOKUP(L11,'競技区分 (table)'!$A$2:$B$71,2,FALSE),"")</f>
        <v/>
      </c>
      <c r="J11" s="65" t="str">
        <f>IFERROR(VLOOKUP(M11,'競技区分 (table)'!$A$2:$B$71,2,FALSE),"")</f>
        <v/>
      </c>
      <c r="K11" s="21"/>
      <c r="L11" s="52" t="str">
        <f>IF(G11="◯",VLOOKUP($X11,db!$A$2:$C$309,2,FALSE),"")</f>
        <v/>
      </c>
      <c r="M11" s="52" t="str">
        <f>IF(H11="◯",VLOOKUP($X11,db!$A$2:$C$309,3,FALSE),"")</f>
        <v/>
      </c>
      <c r="O11" s="52">
        <f t="shared" si="4"/>
        <v>0</v>
      </c>
      <c r="P11" s="52">
        <f t="shared" si="5"/>
        <v>0</v>
      </c>
      <c r="Q11" s="52" t="str">
        <f t="shared" si="0"/>
        <v/>
      </c>
      <c r="R11" s="61">
        <f t="shared" si="2"/>
        <v>0</v>
      </c>
      <c r="S11" s="61"/>
      <c r="U11" s="5" t="str">
        <f>IFERROR(VLOOKUP(C11,級段!F$2:G$13,2,FALSE),"")</f>
        <v/>
      </c>
      <c r="V11" s="5" t="str">
        <f t="shared" si="1"/>
        <v/>
      </c>
      <c r="W11" s="5" t="str">
        <f>IFERROR(VLOOKUP(F11,級段!I$2:J$14,2,FALSE),"")</f>
        <v/>
      </c>
      <c r="X11" s="5" t="str">
        <f t="shared" ref="X11:X74" si="6">CONCATENATE(U11,0,V11,0,W11)</f>
        <v>00</v>
      </c>
    </row>
    <row r="12" spans="2:24" ht="14.25" customHeight="1" x14ac:dyDescent="0.2">
      <c r="B12" s="37">
        <v>8</v>
      </c>
      <c r="C12" s="40"/>
      <c r="D12" s="41"/>
      <c r="E12" s="42"/>
      <c r="F12" s="43"/>
      <c r="G12" s="55"/>
      <c r="H12" s="41"/>
      <c r="I12" s="66" t="str">
        <f>IFERROR(VLOOKUP(L12,'競技区分 (table)'!$A$2:$B$71,2,FALSE),"")</f>
        <v/>
      </c>
      <c r="J12" s="66" t="str">
        <f>IFERROR(VLOOKUP(M12,'競技区分 (table)'!$A$2:$B$71,2,FALSE),"")</f>
        <v/>
      </c>
      <c r="K12" s="21"/>
      <c r="L12" s="52" t="str">
        <f>IF(G12="◯",VLOOKUP($X12,db!$A$2:$C$309,2,FALSE),"")</f>
        <v/>
      </c>
      <c r="M12" s="52" t="str">
        <f>IF(H12="◯",VLOOKUP($X12,db!$A$2:$C$309,3,FALSE),"")</f>
        <v/>
      </c>
      <c r="O12" s="52">
        <f t="shared" si="4"/>
        <v>0</v>
      </c>
      <c r="P12" s="52">
        <f t="shared" si="5"/>
        <v>0</v>
      </c>
      <c r="Q12" s="52" t="str">
        <f t="shared" si="0"/>
        <v/>
      </c>
      <c r="R12" s="61">
        <f t="shared" si="2"/>
        <v>0</v>
      </c>
      <c r="S12" s="61"/>
      <c r="U12" s="5" t="str">
        <f>IFERROR(VLOOKUP(C12,級段!F$2:G$13,2,FALSE),"")</f>
        <v/>
      </c>
      <c r="V12" s="5" t="str">
        <f t="shared" si="1"/>
        <v/>
      </c>
      <c r="W12" s="5" t="str">
        <f>IFERROR(VLOOKUP(F12,級段!I$2:J$14,2,FALSE),"")</f>
        <v/>
      </c>
      <c r="X12" s="5" t="str">
        <f t="shared" si="6"/>
        <v>00</v>
      </c>
    </row>
    <row r="13" spans="2:24" ht="14.25" customHeight="1" x14ac:dyDescent="0.2">
      <c r="B13" s="37">
        <v>9</v>
      </c>
      <c r="C13" s="40"/>
      <c r="D13" s="41"/>
      <c r="E13" s="42"/>
      <c r="F13" s="43"/>
      <c r="G13" s="55"/>
      <c r="H13" s="41"/>
      <c r="I13" s="66" t="str">
        <f>IFERROR(VLOOKUP(L13,'競技区分 (table)'!$A$2:$B$71,2,FALSE),"")</f>
        <v/>
      </c>
      <c r="J13" s="66" t="str">
        <f>IFERROR(VLOOKUP(M13,'競技区分 (table)'!$A$2:$B$71,2,FALSE),"")</f>
        <v/>
      </c>
      <c r="K13" s="21"/>
      <c r="L13" s="52" t="str">
        <f>IF(G13="◯",VLOOKUP($X13,db!$A$2:$C$309,2,FALSE),"")</f>
        <v/>
      </c>
      <c r="M13" s="52" t="str">
        <f>IF(H13="◯",VLOOKUP($X13,db!$A$2:$C$309,3,FALSE),"")</f>
        <v/>
      </c>
      <c r="O13" s="52">
        <f t="shared" si="4"/>
        <v>0</v>
      </c>
      <c r="P13" s="52">
        <f t="shared" si="5"/>
        <v>0</v>
      </c>
      <c r="Q13" s="52" t="str">
        <f t="shared" si="0"/>
        <v/>
      </c>
      <c r="R13" s="61">
        <f t="shared" si="2"/>
        <v>0</v>
      </c>
      <c r="S13" s="61"/>
      <c r="U13" s="5" t="str">
        <f>IFERROR(VLOOKUP(C13,級段!F$2:G$13,2,FALSE),"")</f>
        <v/>
      </c>
      <c r="V13" s="5" t="str">
        <f t="shared" si="1"/>
        <v/>
      </c>
      <c r="W13" s="5" t="str">
        <f>IFERROR(VLOOKUP(F13,級段!I$2:J$14,2,FALSE),"")</f>
        <v/>
      </c>
      <c r="X13" s="5" t="str">
        <f t="shared" si="6"/>
        <v>00</v>
      </c>
    </row>
    <row r="14" spans="2:24" ht="14.25" customHeight="1" x14ac:dyDescent="0.2">
      <c r="B14" s="37">
        <v>10</v>
      </c>
      <c r="C14" s="40"/>
      <c r="D14" s="41"/>
      <c r="E14" s="42"/>
      <c r="F14" s="43"/>
      <c r="G14" s="55"/>
      <c r="H14" s="41"/>
      <c r="I14" s="66" t="str">
        <f>IFERROR(VLOOKUP(L14,'競技区分 (table)'!$A$2:$B$71,2,FALSE),"")</f>
        <v/>
      </c>
      <c r="J14" s="66" t="str">
        <f>IFERROR(VLOOKUP(M14,'競技区分 (table)'!$A$2:$B$71,2,FALSE),"")</f>
        <v/>
      </c>
      <c r="K14" s="21"/>
      <c r="L14" s="52" t="str">
        <f>IF(G14="◯",VLOOKUP($X14,db!$A$2:$C$309,2,FALSE),"")</f>
        <v/>
      </c>
      <c r="M14" s="52" t="str">
        <f>IF(H14="◯",VLOOKUP($X14,db!$A$2:$C$309,3,FALSE),"")</f>
        <v/>
      </c>
      <c r="O14" s="52">
        <f t="shared" si="4"/>
        <v>0</v>
      </c>
      <c r="P14" s="52">
        <f t="shared" si="5"/>
        <v>0</v>
      </c>
      <c r="Q14" s="52" t="str">
        <f t="shared" si="0"/>
        <v/>
      </c>
      <c r="R14" s="61">
        <f t="shared" si="2"/>
        <v>0</v>
      </c>
      <c r="S14" s="61"/>
      <c r="U14" s="5" t="str">
        <f>IFERROR(VLOOKUP(C14,級段!F$2:G$13,2,FALSE),"")</f>
        <v/>
      </c>
      <c r="V14" s="5" t="str">
        <f t="shared" si="1"/>
        <v/>
      </c>
      <c r="W14" s="5" t="str">
        <f>IFERROR(VLOOKUP(F14,級段!I$2:J$14,2,FALSE),"")</f>
        <v/>
      </c>
      <c r="X14" s="5" t="str">
        <f t="shared" si="6"/>
        <v>00</v>
      </c>
    </row>
    <row r="15" spans="2:24" ht="14.25" customHeight="1" x14ac:dyDescent="0.2">
      <c r="B15" s="37">
        <v>11</v>
      </c>
      <c r="C15" s="40"/>
      <c r="D15" s="41"/>
      <c r="E15" s="42"/>
      <c r="F15" s="43"/>
      <c r="G15" s="55"/>
      <c r="H15" s="41"/>
      <c r="I15" s="66" t="str">
        <f>IFERROR(VLOOKUP(L15,'競技区分 (table)'!$A$2:$B$71,2,FALSE),"")</f>
        <v/>
      </c>
      <c r="J15" s="66" t="str">
        <f>IFERROR(VLOOKUP(M15,'競技区分 (table)'!$A$2:$B$71,2,FALSE),"")</f>
        <v/>
      </c>
      <c r="K15" s="21"/>
      <c r="L15" s="52" t="str">
        <f>IF(G15="◯",VLOOKUP($X15,db!$A$2:$C$309,2,FALSE),"")</f>
        <v/>
      </c>
      <c r="M15" s="52" t="str">
        <f>IF(H15="◯",VLOOKUP($X15,db!$A$2:$C$309,3,FALSE),"")</f>
        <v/>
      </c>
      <c r="O15" s="52">
        <f t="shared" si="4"/>
        <v>0</v>
      </c>
      <c r="P15" s="52">
        <f t="shared" si="5"/>
        <v>0</v>
      </c>
      <c r="Q15" s="52" t="str">
        <f t="shared" si="0"/>
        <v/>
      </c>
      <c r="R15" s="61">
        <f t="shared" si="2"/>
        <v>0</v>
      </c>
      <c r="S15" s="61"/>
      <c r="U15" s="5" t="str">
        <f>IFERROR(VLOOKUP(C15,級段!F$2:G$13,2,FALSE),"")</f>
        <v/>
      </c>
      <c r="V15" s="5" t="str">
        <f t="shared" si="1"/>
        <v/>
      </c>
      <c r="W15" s="5" t="str">
        <f>IFERROR(VLOOKUP(F15,級段!I$2:J$14,2,FALSE),"")</f>
        <v/>
      </c>
      <c r="X15" s="5" t="str">
        <f t="shared" si="6"/>
        <v>00</v>
      </c>
    </row>
    <row r="16" spans="2:24" ht="14.25" customHeight="1" x14ac:dyDescent="0.2">
      <c r="B16" s="37">
        <v>12</v>
      </c>
      <c r="C16" s="40"/>
      <c r="D16" s="41"/>
      <c r="E16" s="42"/>
      <c r="F16" s="43"/>
      <c r="G16" s="55"/>
      <c r="H16" s="41"/>
      <c r="I16" s="66" t="str">
        <f>IFERROR(VLOOKUP(L16,'競技区分 (table)'!$A$2:$B$71,2,FALSE),"")</f>
        <v/>
      </c>
      <c r="J16" s="66" t="str">
        <f>IFERROR(VLOOKUP(M16,'競技区分 (table)'!$A$2:$B$71,2,FALSE),"")</f>
        <v/>
      </c>
      <c r="K16" s="21"/>
      <c r="L16" s="52" t="str">
        <f>IF(G16="◯",VLOOKUP($X16,db!$A$2:$C$309,2,FALSE),"")</f>
        <v/>
      </c>
      <c r="M16" s="52" t="str">
        <f>IF(H16="◯",VLOOKUP($X16,db!$A$2:$C$309,3,FALSE),"")</f>
        <v/>
      </c>
      <c r="O16" s="52">
        <f t="shared" si="4"/>
        <v>0</v>
      </c>
      <c r="P16" s="52">
        <f t="shared" si="5"/>
        <v>0</v>
      </c>
      <c r="Q16" s="52" t="str">
        <f t="shared" si="0"/>
        <v/>
      </c>
      <c r="R16" s="61">
        <f t="shared" si="2"/>
        <v>0</v>
      </c>
      <c r="S16" s="61"/>
      <c r="U16" s="5" t="str">
        <f>IFERROR(VLOOKUP(C16,級段!F$2:G$13,2,FALSE),"")</f>
        <v/>
      </c>
      <c r="V16" s="5" t="str">
        <f t="shared" si="1"/>
        <v/>
      </c>
      <c r="W16" s="5" t="str">
        <f>IFERROR(VLOOKUP(F16,級段!I$2:J$14,2,FALSE),"")</f>
        <v/>
      </c>
      <c r="X16" s="5" t="str">
        <f t="shared" si="6"/>
        <v>00</v>
      </c>
    </row>
    <row r="17" spans="2:24" ht="14.25" customHeight="1" x14ac:dyDescent="0.2">
      <c r="B17" s="37">
        <v>13</v>
      </c>
      <c r="C17" s="40"/>
      <c r="D17" s="41"/>
      <c r="E17" s="42"/>
      <c r="F17" s="43"/>
      <c r="G17" s="55"/>
      <c r="H17" s="41"/>
      <c r="I17" s="66" t="str">
        <f>IFERROR(VLOOKUP(L17,'競技区分 (table)'!$A$2:$B$71,2,FALSE),"")</f>
        <v/>
      </c>
      <c r="J17" s="66" t="str">
        <f>IFERROR(VLOOKUP(M17,'競技区分 (table)'!$A$2:$B$71,2,FALSE),"")</f>
        <v/>
      </c>
      <c r="K17" s="21"/>
      <c r="L17" s="52" t="str">
        <f>IF(G17="◯",VLOOKUP($X17,db!$A$2:$C$309,2,FALSE),"")</f>
        <v/>
      </c>
      <c r="M17" s="52" t="str">
        <f>IF(H17="◯",VLOOKUP($X17,db!$A$2:$C$309,3,FALSE),"")</f>
        <v/>
      </c>
      <c r="O17" s="52">
        <f t="shared" si="4"/>
        <v>0</v>
      </c>
      <c r="P17" s="52">
        <f t="shared" si="5"/>
        <v>0</v>
      </c>
      <c r="Q17" s="52" t="str">
        <f t="shared" si="0"/>
        <v/>
      </c>
      <c r="R17" s="61">
        <f t="shared" si="2"/>
        <v>0</v>
      </c>
      <c r="S17" s="61"/>
      <c r="U17" s="5" t="str">
        <f>IFERROR(VLOOKUP(C17,級段!F$2:G$13,2,FALSE),"")</f>
        <v/>
      </c>
      <c r="V17" s="5" t="str">
        <f t="shared" si="1"/>
        <v/>
      </c>
      <c r="W17" s="5" t="str">
        <f>IFERROR(VLOOKUP(F17,級段!I$2:J$14,2,FALSE),"")</f>
        <v/>
      </c>
      <c r="X17" s="5" t="str">
        <f t="shared" si="6"/>
        <v>00</v>
      </c>
    </row>
    <row r="18" spans="2:24" ht="14.25" customHeight="1" x14ac:dyDescent="0.2">
      <c r="B18" s="37">
        <v>14</v>
      </c>
      <c r="C18" s="40"/>
      <c r="D18" s="41"/>
      <c r="E18" s="42"/>
      <c r="F18" s="43"/>
      <c r="G18" s="55"/>
      <c r="H18" s="41"/>
      <c r="I18" s="66" t="str">
        <f>IFERROR(VLOOKUP(L18,'競技区分 (table)'!$A$2:$B$71,2,FALSE),"")</f>
        <v/>
      </c>
      <c r="J18" s="66" t="str">
        <f>IFERROR(VLOOKUP(M18,'競技区分 (table)'!$A$2:$B$71,2,FALSE),"")</f>
        <v/>
      </c>
      <c r="K18" s="21"/>
      <c r="L18" s="52" t="str">
        <f>IF(G18="◯",VLOOKUP($X18,db!$A$2:$C$309,2,FALSE),"")</f>
        <v/>
      </c>
      <c r="M18" s="52" t="str">
        <f>IF(H18="◯",VLOOKUP($X18,db!$A$2:$C$309,3,FALSE),"")</f>
        <v/>
      </c>
      <c r="O18" s="52">
        <f t="shared" si="4"/>
        <v>0</v>
      </c>
      <c r="P18" s="52">
        <f t="shared" si="5"/>
        <v>0</v>
      </c>
      <c r="Q18" s="52" t="str">
        <f t="shared" si="0"/>
        <v/>
      </c>
      <c r="R18" s="61">
        <f t="shared" si="2"/>
        <v>0</v>
      </c>
      <c r="S18" s="61"/>
      <c r="U18" s="5" t="str">
        <f>IFERROR(VLOOKUP(C18,級段!F$2:G$13,2,FALSE),"")</f>
        <v/>
      </c>
      <c r="V18" s="5" t="str">
        <f t="shared" si="1"/>
        <v/>
      </c>
      <c r="W18" s="5" t="str">
        <f>IFERROR(VLOOKUP(F18,級段!I$2:J$14,2,FALSE),"")</f>
        <v/>
      </c>
      <c r="X18" s="5" t="str">
        <f t="shared" si="6"/>
        <v>00</v>
      </c>
    </row>
    <row r="19" spans="2:24" ht="14.25" customHeight="1" x14ac:dyDescent="0.2">
      <c r="B19" s="37">
        <v>15</v>
      </c>
      <c r="C19" s="40"/>
      <c r="D19" s="41"/>
      <c r="E19" s="42"/>
      <c r="F19" s="43"/>
      <c r="G19" s="55"/>
      <c r="H19" s="41"/>
      <c r="I19" s="66" t="str">
        <f>IFERROR(VLOOKUP(L19,'競技区分 (table)'!$A$2:$B$71,2,FALSE),"")</f>
        <v/>
      </c>
      <c r="J19" s="66" t="str">
        <f>IFERROR(VLOOKUP(M19,'競技区分 (table)'!$A$2:$B$71,2,FALSE),"")</f>
        <v/>
      </c>
      <c r="K19" s="21"/>
      <c r="L19" s="52" t="str">
        <f>IF(G19="◯",VLOOKUP($X19,db!$A$2:$C$309,2,FALSE),"")</f>
        <v/>
      </c>
      <c r="M19" s="52" t="str">
        <f>IF(H19="◯",VLOOKUP($X19,db!$A$2:$C$309,3,FALSE),"")</f>
        <v/>
      </c>
      <c r="O19" s="52">
        <f t="shared" si="4"/>
        <v>0</v>
      </c>
      <c r="P19" s="52">
        <f t="shared" si="5"/>
        <v>0</v>
      </c>
      <c r="Q19" s="52" t="str">
        <f t="shared" si="0"/>
        <v/>
      </c>
      <c r="R19" s="61">
        <f t="shared" si="2"/>
        <v>0</v>
      </c>
      <c r="S19" s="61"/>
      <c r="U19" s="5" t="str">
        <f>IFERROR(VLOOKUP(C19,級段!F$2:G$13,2,FALSE),"")</f>
        <v/>
      </c>
      <c r="V19" s="5" t="str">
        <f t="shared" si="1"/>
        <v/>
      </c>
      <c r="W19" s="5" t="str">
        <f>IFERROR(VLOOKUP(F19,級段!I$2:J$14,2,FALSE),"")</f>
        <v/>
      </c>
      <c r="X19" s="5" t="str">
        <f t="shared" si="6"/>
        <v>00</v>
      </c>
    </row>
    <row r="20" spans="2:24" ht="14.25" customHeight="1" x14ac:dyDescent="0.2">
      <c r="B20" s="37">
        <v>16</v>
      </c>
      <c r="C20" s="40"/>
      <c r="D20" s="41"/>
      <c r="E20" s="42"/>
      <c r="F20" s="43"/>
      <c r="G20" s="55"/>
      <c r="H20" s="41"/>
      <c r="I20" s="66" t="str">
        <f>IFERROR(VLOOKUP(L20,'競技区分 (table)'!$A$2:$B$71,2,FALSE),"")</f>
        <v/>
      </c>
      <c r="J20" s="66" t="str">
        <f>IFERROR(VLOOKUP(M20,'競技区分 (table)'!$A$2:$B$71,2,FALSE),"")</f>
        <v/>
      </c>
      <c r="K20" s="21"/>
      <c r="L20" s="52" t="str">
        <f>IF(G20="◯",VLOOKUP($X20,db!$A$2:$C$309,2,FALSE),"")</f>
        <v/>
      </c>
      <c r="M20" s="52" t="str">
        <f>IF(H20="◯",VLOOKUP($X20,db!$A$2:$C$309,3,FALSE),"")</f>
        <v/>
      </c>
      <c r="O20" s="52">
        <f t="shared" si="4"/>
        <v>0</v>
      </c>
      <c r="P20" s="52">
        <f t="shared" si="5"/>
        <v>0</v>
      </c>
      <c r="Q20" s="52" t="str">
        <f t="shared" si="0"/>
        <v/>
      </c>
      <c r="R20" s="61">
        <f t="shared" si="2"/>
        <v>0</v>
      </c>
      <c r="S20" s="61"/>
      <c r="U20" s="5" t="str">
        <f>IFERROR(VLOOKUP(C20,級段!F$2:G$13,2,FALSE),"")</f>
        <v/>
      </c>
      <c r="V20" s="5" t="str">
        <f t="shared" si="1"/>
        <v/>
      </c>
      <c r="W20" s="5" t="str">
        <f>IFERROR(VLOOKUP(F20,級段!I$2:J$14,2,FALSE),"")</f>
        <v/>
      </c>
      <c r="X20" s="5" t="str">
        <f t="shared" si="6"/>
        <v>00</v>
      </c>
    </row>
    <row r="21" spans="2:24" ht="14.25" customHeight="1" x14ac:dyDescent="0.2">
      <c r="B21" s="37">
        <v>17</v>
      </c>
      <c r="C21" s="40"/>
      <c r="D21" s="41"/>
      <c r="E21" s="42"/>
      <c r="F21" s="43"/>
      <c r="G21" s="55"/>
      <c r="H21" s="41"/>
      <c r="I21" s="66" t="str">
        <f>IFERROR(VLOOKUP(L21,'競技区分 (table)'!$A$2:$B$71,2,FALSE),"")</f>
        <v/>
      </c>
      <c r="J21" s="66" t="str">
        <f>IFERROR(VLOOKUP(M21,'競技区分 (table)'!$A$2:$B$71,2,FALSE),"")</f>
        <v/>
      </c>
      <c r="K21" s="21"/>
      <c r="L21" s="52" t="str">
        <f>IF(G21="◯",VLOOKUP($X21,db!$A$2:$C$309,2,FALSE),"")</f>
        <v/>
      </c>
      <c r="M21" s="52" t="str">
        <f>IF(H21="◯",VLOOKUP($X21,db!$A$2:$C$309,3,FALSE),"")</f>
        <v/>
      </c>
      <c r="O21" s="52">
        <f t="shared" si="4"/>
        <v>0</v>
      </c>
      <c r="P21" s="52">
        <f t="shared" si="5"/>
        <v>0</v>
      </c>
      <c r="Q21" s="52" t="str">
        <f t="shared" si="0"/>
        <v/>
      </c>
      <c r="R21" s="61">
        <f t="shared" si="2"/>
        <v>0</v>
      </c>
      <c r="S21" s="61"/>
      <c r="U21" s="5" t="str">
        <f>IFERROR(VLOOKUP(C21,級段!F$2:G$13,2,FALSE),"")</f>
        <v/>
      </c>
      <c r="V21" s="5" t="str">
        <f t="shared" si="1"/>
        <v/>
      </c>
      <c r="W21" s="5" t="str">
        <f>IFERROR(VLOOKUP(F21,級段!I$2:J$14,2,FALSE),"")</f>
        <v/>
      </c>
      <c r="X21" s="5" t="str">
        <f t="shared" si="6"/>
        <v>00</v>
      </c>
    </row>
    <row r="22" spans="2:24" ht="14.25" customHeight="1" x14ac:dyDescent="0.2">
      <c r="B22" s="37">
        <v>18</v>
      </c>
      <c r="C22" s="40"/>
      <c r="D22" s="41"/>
      <c r="E22" s="42"/>
      <c r="F22" s="43"/>
      <c r="G22" s="55"/>
      <c r="H22" s="41"/>
      <c r="I22" s="66" t="str">
        <f>IFERROR(VLOOKUP(L22,'競技区分 (table)'!$A$2:$B$71,2,FALSE),"")</f>
        <v/>
      </c>
      <c r="J22" s="66" t="str">
        <f>IFERROR(VLOOKUP(M22,'競技区分 (table)'!$A$2:$B$71,2,FALSE),"")</f>
        <v/>
      </c>
      <c r="K22" s="21"/>
      <c r="L22" s="52" t="str">
        <f>IF(G22="◯",VLOOKUP($X22,db!$A$2:$C$309,2,FALSE),"")</f>
        <v/>
      </c>
      <c r="M22" s="52" t="str">
        <f>IF(H22="◯",VLOOKUP($X22,db!$A$2:$C$309,3,FALSE),"")</f>
        <v/>
      </c>
      <c r="O22" s="52">
        <f t="shared" si="4"/>
        <v>0</v>
      </c>
      <c r="P22" s="52">
        <f t="shared" si="5"/>
        <v>0</v>
      </c>
      <c r="Q22" s="52" t="str">
        <f t="shared" si="0"/>
        <v/>
      </c>
      <c r="R22" s="61">
        <f t="shared" si="2"/>
        <v>0</v>
      </c>
      <c r="S22" s="61"/>
      <c r="U22" s="5" t="str">
        <f>IFERROR(VLOOKUP(C22,級段!F$2:G$13,2,FALSE),"")</f>
        <v/>
      </c>
      <c r="V22" s="5" t="str">
        <f t="shared" si="1"/>
        <v/>
      </c>
      <c r="W22" s="5" t="str">
        <f>IFERROR(VLOOKUP(F22,級段!I$2:J$14,2,FALSE),"")</f>
        <v/>
      </c>
      <c r="X22" s="5" t="str">
        <f t="shared" si="6"/>
        <v>00</v>
      </c>
    </row>
    <row r="23" spans="2:24" ht="14.25" customHeight="1" x14ac:dyDescent="0.2">
      <c r="B23" s="37">
        <v>19</v>
      </c>
      <c r="C23" s="40"/>
      <c r="D23" s="41"/>
      <c r="E23" s="42"/>
      <c r="F23" s="43"/>
      <c r="G23" s="55"/>
      <c r="H23" s="41"/>
      <c r="I23" s="66" t="str">
        <f>IFERROR(VLOOKUP(L23,'競技区分 (table)'!$A$2:$B$71,2,FALSE),"")</f>
        <v/>
      </c>
      <c r="J23" s="66" t="str">
        <f>IFERROR(VLOOKUP(M23,'競技区分 (table)'!$A$2:$B$71,2,FALSE),"")</f>
        <v/>
      </c>
      <c r="K23" s="21"/>
      <c r="L23" s="52" t="str">
        <f>IF(G23="◯",VLOOKUP($X23,db!$A$2:$C$309,2,FALSE),"")</f>
        <v/>
      </c>
      <c r="M23" s="52" t="str">
        <f>IF(H23="◯",VLOOKUP($X23,db!$A$2:$C$309,3,FALSE),"")</f>
        <v/>
      </c>
      <c r="O23" s="52">
        <f t="shared" si="4"/>
        <v>0</v>
      </c>
      <c r="P23" s="52">
        <f t="shared" si="5"/>
        <v>0</v>
      </c>
      <c r="Q23" s="52" t="str">
        <f t="shared" si="0"/>
        <v/>
      </c>
      <c r="R23" s="61">
        <f t="shared" si="2"/>
        <v>0</v>
      </c>
      <c r="S23" s="61"/>
      <c r="U23" s="5" t="str">
        <f>IFERROR(VLOOKUP(C23,級段!F$2:G$13,2,FALSE),"")</f>
        <v/>
      </c>
      <c r="V23" s="5" t="str">
        <f t="shared" si="1"/>
        <v/>
      </c>
      <c r="W23" s="5" t="str">
        <f>IFERROR(VLOOKUP(F23,級段!I$2:J$14,2,FALSE),"")</f>
        <v/>
      </c>
      <c r="X23" s="5" t="str">
        <f t="shared" si="6"/>
        <v>00</v>
      </c>
    </row>
    <row r="24" spans="2:24" ht="14.25" customHeight="1" x14ac:dyDescent="0.2">
      <c r="B24" s="37">
        <v>20</v>
      </c>
      <c r="C24" s="40"/>
      <c r="D24" s="41"/>
      <c r="E24" s="42"/>
      <c r="F24" s="43"/>
      <c r="G24" s="55"/>
      <c r="H24" s="41"/>
      <c r="I24" s="66" t="str">
        <f>IFERROR(VLOOKUP(L24,'競技区分 (table)'!$A$2:$B$71,2,FALSE),"")</f>
        <v/>
      </c>
      <c r="J24" s="66" t="str">
        <f>IFERROR(VLOOKUP(M24,'競技区分 (table)'!$A$2:$B$71,2,FALSE),"")</f>
        <v/>
      </c>
      <c r="K24" s="21"/>
      <c r="L24" s="52" t="str">
        <f>IF(G24="◯",VLOOKUP($X24,db!$A$2:$C$309,2,FALSE),"")</f>
        <v/>
      </c>
      <c r="M24" s="52" t="str">
        <f>IF(H24="◯",VLOOKUP($X24,db!$A$2:$C$309,3,FALSE),"")</f>
        <v/>
      </c>
      <c r="O24" s="52">
        <f t="shared" si="4"/>
        <v>0</v>
      </c>
      <c r="P24" s="52">
        <f t="shared" si="5"/>
        <v>0</v>
      </c>
      <c r="Q24" s="52" t="str">
        <f t="shared" si="0"/>
        <v/>
      </c>
      <c r="R24" s="61">
        <f t="shared" si="2"/>
        <v>0</v>
      </c>
      <c r="S24" s="61"/>
      <c r="U24" s="5" t="str">
        <f>IFERROR(VLOOKUP(C24,級段!F$2:G$13,2,FALSE),"")</f>
        <v/>
      </c>
      <c r="V24" s="5" t="str">
        <f t="shared" si="1"/>
        <v/>
      </c>
      <c r="W24" s="5" t="str">
        <f>IFERROR(VLOOKUP(F24,級段!I$2:J$14,2,FALSE),"")</f>
        <v/>
      </c>
      <c r="X24" s="5" t="str">
        <f t="shared" si="6"/>
        <v>00</v>
      </c>
    </row>
    <row r="25" spans="2:24" ht="14.25" customHeight="1" x14ac:dyDescent="0.2">
      <c r="B25" s="37">
        <v>21</v>
      </c>
      <c r="C25" s="40"/>
      <c r="D25" s="41"/>
      <c r="E25" s="42"/>
      <c r="F25" s="43"/>
      <c r="G25" s="55"/>
      <c r="H25" s="41"/>
      <c r="I25" s="66" t="str">
        <f>IFERROR(VLOOKUP(L25,'競技区分 (table)'!$A$2:$B$71,2,FALSE),"")</f>
        <v/>
      </c>
      <c r="J25" s="66" t="str">
        <f>IFERROR(VLOOKUP(M25,'競技区分 (table)'!$A$2:$B$71,2,FALSE),"")</f>
        <v/>
      </c>
      <c r="K25" s="21"/>
      <c r="L25" s="52" t="str">
        <f>IF(G25="◯",VLOOKUP($X25,db!$A$2:$C$309,2,FALSE),"")</f>
        <v/>
      </c>
      <c r="M25" s="52" t="str">
        <f>IF(H25="◯",VLOOKUP($X25,db!$A$2:$C$309,3,FALSE),"")</f>
        <v/>
      </c>
      <c r="O25" s="52">
        <f t="shared" si="4"/>
        <v>0</v>
      </c>
      <c r="P25" s="52">
        <f t="shared" si="5"/>
        <v>0</v>
      </c>
      <c r="Q25" s="52" t="str">
        <f t="shared" si="0"/>
        <v/>
      </c>
      <c r="R25" s="61">
        <f t="shared" si="2"/>
        <v>0</v>
      </c>
      <c r="S25" s="61"/>
      <c r="U25" s="5" t="str">
        <f>IFERROR(VLOOKUP(C25,級段!F$2:G$13,2,FALSE),"")</f>
        <v/>
      </c>
      <c r="V25" s="5" t="str">
        <f t="shared" si="1"/>
        <v/>
      </c>
      <c r="W25" s="5" t="str">
        <f>IFERROR(VLOOKUP(F25,級段!I$2:J$14,2,FALSE),"")</f>
        <v/>
      </c>
      <c r="X25" s="5" t="str">
        <f t="shared" si="6"/>
        <v>00</v>
      </c>
    </row>
    <row r="26" spans="2:24" ht="14.25" customHeight="1" x14ac:dyDescent="0.2">
      <c r="B26" s="37">
        <v>22</v>
      </c>
      <c r="C26" s="40"/>
      <c r="D26" s="41"/>
      <c r="E26" s="42"/>
      <c r="F26" s="43"/>
      <c r="G26" s="55"/>
      <c r="H26" s="41"/>
      <c r="I26" s="66" t="str">
        <f>IFERROR(VLOOKUP(L26,'競技区分 (table)'!$A$2:$B$71,2,FALSE),"")</f>
        <v/>
      </c>
      <c r="J26" s="66" t="str">
        <f>IFERROR(VLOOKUP(M26,'競技区分 (table)'!$A$2:$B$71,2,FALSE),"")</f>
        <v/>
      </c>
      <c r="K26" s="21"/>
      <c r="L26" s="52" t="str">
        <f>IF(G26="◯",VLOOKUP($X26,db!$A$2:$C$309,2,FALSE),"")</f>
        <v/>
      </c>
      <c r="M26" s="52" t="str">
        <f>IF(H26="◯",VLOOKUP($X26,db!$A$2:$C$309,3,FALSE),"")</f>
        <v/>
      </c>
      <c r="O26" s="52">
        <f t="shared" si="4"/>
        <v>0</v>
      </c>
      <c r="P26" s="52">
        <f t="shared" si="5"/>
        <v>0</v>
      </c>
      <c r="Q26" s="52" t="str">
        <f t="shared" si="0"/>
        <v/>
      </c>
      <c r="R26" s="61">
        <f t="shared" si="2"/>
        <v>0</v>
      </c>
      <c r="S26" s="61"/>
      <c r="U26" s="5" t="str">
        <f>IFERROR(VLOOKUP(C26,級段!F$2:G$13,2,FALSE),"")</f>
        <v/>
      </c>
      <c r="V26" s="5" t="str">
        <f t="shared" si="1"/>
        <v/>
      </c>
      <c r="W26" s="5" t="str">
        <f>IFERROR(VLOOKUP(F26,級段!I$2:J$14,2,FALSE),"")</f>
        <v/>
      </c>
      <c r="X26" s="5" t="str">
        <f t="shared" si="6"/>
        <v>00</v>
      </c>
    </row>
    <row r="27" spans="2:24" ht="14.25" customHeight="1" x14ac:dyDescent="0.2">
      <c r="B27" s="37">
        <v>23</v>
      </c>
      <c r="C27" s="40"/>
      <c r="D27" s="41"/>
      <c r="E27" s="42"/>
      <c r="F27" s="43"/>
      <c r="G27" s="55"/>
      <c r="H27" s="41"/>
      <c r="I27" s="66" t="str">
        <f>IFERROR(VLOOKUP(L27,'競技区分 (table)'!$A$2:$B$71,2,FALSE),"")</f>
        <v/>
      </c>
      <c r="J27" s="66" t="str">
        <f>IFERROR(VLOOKUP(M27,'競技区分 (table)'!$A$2:$B$71,2,FALSE),"")</f>
        <v/>
      </c>
      <c r="K27" s="21"/>
      <c r="L27" s="52" t="str">
        <f>IF(G27="◯",VLOOKUP($X27,db!$A$2:$C$309,2,FALSE),"")</f>
        <v/>
      </c>
      <c r="M27" s="52" t="str">
        <f>IF(H27="◯",VLOOKUP($X27,db!$A$2:$C$309,3,FALSE),"")</f>
        <v/>
      </c>
      <c r="O27" s="52">
        <f t="shared" si="4"/>
        <v>0</v>
      </c>
      <c r="P27" s="52">
        <f t="shared" si="5"/>
        <v>0</v>
      </c>
      <c r="Q27" s="52" t="str">
        <f t="shared" si="0"/>
        <v/>
      </c>
      <c r="R27" s="61">
        <f t="shared" si="2"/>
        <v>0</v>
      </c>
      <c r="S27" s="61"/>
      <c r="U27" s="5" t="str">
        <f>IFERROR(VLOOKUP(C27,級段!F$2:G$13,2,FALSE),"")</f>
        <v/>
      </c>
      <c r="V27" s="5" t="str">
        <f t="shared" si="1"/>
        <v/>
      </c>
      <c r="W27" s="5" t="str">
        <f>IFERROR(VLOOKUP(F27,級段!I$2:J$14,2,FALSE),"")</f>
        <v/>
      </c>
      <c r="X27" s="5" t="str">
        <f t="shared" si="6"/>
        <v>00</v>
      </c>
    </row>
    <row r="28" spans="2:24" ht="14.25" customHeight="1" x14ac:dyDescent="0.2">
      <c r="B28" s="37">
        <v>24</v>
      </c>
      <c r="C28" s="40"/>
      <c r="D28" s="41"/>
      <c r="E28" s="42"/>
      <c r="F28" s="43"/>
      <c r="G28" s="55"/>
      <c r="H28" s="41"/>
      <c r="I28" s="66" t="str">
        <f>IFERROR(VLOOKUP(L28,'競技区分 (table)'!$A$2:$B$71,2,FALSE),"")</f>
        <v/>
      </c>
      <c r="J28" s="66" t="str">
        <f>IFERROR(VLOOKUP(M28,'競技区分 (table)'!$A$2:$B$71,2,FALSE),"")</f>
        <v/>
      </c>
      <c r="K28" s="21"/>
      <c r="L28" s="52" t="str">
        <f>IF(G28="◯",VLOOKUP($X28,db!$A$2:$C$309,2,FALSE),"")</f>
        <v/>
      </c>
      <c r="M28" s="52" t="str">
        <f>IF(H28="◯",VLOOKUP($X28,db!$A$2:$C$309,3,FALSE),"")</f>
        <v/>
      </c>
      <c r="O28" s="52">
        <f t="shared" si="4"/>
        <v>0</v>
      </c>
      <c r="P28" s="52">
        <f t="shared" si="5"/>
        <v>0</v>
      </c>
      <c r="Q28" s="52" t="str">
        <f t="shared" si="0"/>
        <v/>
      </c>
      <c r="R28" s="61">
        <f t="shared" si="2"/>
        <v>0</v>
      </c>
      <c r="S28" s="61"/>
      <c r="U28" s="5" t="str">
        <f>IFERROR(VLOOKUP(C28,級段!F$2:G$13,2,FALSE),"")</f>
        <v/>
      </c>
      <c r="V28" s="5" t="str">
        <f t="shared" si="1"/>
        <v/>
      </c>
      <c r="W28" s="5" t="str">
        <f>IFERROR(VLOOKUP(F28,級段!I$2:J$14,2,FALSE),"")</f>
        <v/>
      </c>
      <c r="X28" s="5" t="str">
        <f t="shared" si="6"/>
        <v>00</v>
      </c>
    </row>
    <row r="29" spans="2:24" ht="14.25" customHeight="1" x14ac:dyDescent="0.2">
      <c r="B29" s="37">
        <v>25</v>
      </c>
      <c r="C29" s="40"/>
      <c r="D29" s="41"/>
      <c r="E29" s="42"/>
      <c r="F29" s="43"/>
      <c r="G29" s="55"/>
      <c r="H29" s="41"/>
      <c r="I29" s="66" t="str">
        <f>IFERROR(VLOOKUP(L29,'競技区分 (table)'!$A$2:$B$71,2,FALSE),"")</f>
        <v/>
      </c>
      <c r="J29" s="66" t="str">
        <f>IFERROR(VLOOKUP(M29,'競技区分 (table)'!$A$2:$B$71,2,FALSE),"")</f>
        <v/>
      </c>
      <c r="K29" s="21"/>
      <c r="L29" s="52" t="str">
        <f>IF(G29="◯",VLOOKUP($X29,db!$A$2:$C$309,2,FALSE),"")</f>
        <v/>
      </c>
      <c r="M29" s="52" t="str">
        <f>IF(H29="◯",VLOOKUP($X29,db!$A$2:$C$309,3,FALSE),"")</f>
        <v/>
      </c>
      <c r="O29" s="52">
        <f t="shared" si="4"/>
        <v>0</v>
      </c>
      <c r="P29" s="52">
        <f t="shared" si="5"/>
        <v>0</v>
      </c>
      <c r="Q29" s="52" t="str">
        <f t="shared" si="0"/>
        <v/>
      </c>
      <c r="R29" s="61">
        <f t="shared" si="2"/>
        <v>0</v>
      </c>
      <c r="S29" s="61"/>
      <c r="U29" s="5" t="str">
        <f>IFERROR(VLOOKUP(C29,級段!F$2:G$13,2,FALSE),"")</f>
        <v/>
      </c>
      <c r="V29" s="5" t="str">
        <f t="shared" si="1"/>
        <v/>
      </c>
      <c r="W29" s="5" t="str">
        <f>IFERROR(VLOOKUP(F29,級段!I$2:J$14,2,FALSE),"")</f>
        <v/>
      </c>
      <c r="X29" s="5" t="str">
        <f t="shared" si="6"/>
        <v>00</v>
      </c>
    </row>
    <row r="30" spans="2:24" ht="14.25" customHeight="1" x14ac:dyDescent="0.2">
      <c r="B30" s="37">
        <v>26</v>
      </c>
      <c r="C30" s="40"/>
      <c r="D30" s="41"/>
      <c r="E30" s="42"/>
      <c r="F30" s="43"/>
      <c r="G30" s="55"/>
      <c r="H30" s="41"/>
      <c r="I30" s="66" t="str">
        <f>IFERROR(VLOOKUP(L30,'競技区分 (table)'!$A$2:$B$71,2,FALSE),"")</f>
        <v/>
      </c>
      <c r="J30" s="66" t="str">
        <f>IFERROR(VLOOKUP(M30,'競技区分 (table)'!$A$2:$B$71,2,FALSE),"")</f>
        <v/>
      </c>
      <c r="K30" s="21"/>
      <c r="L30" s="52" t="str">
        <f>IF(G30="◯",VLOOKUP($X30,db!$A$2:$C$309,2,FALSE),"")</f>
        <v/>
      </c>
      <c r="M30" s="52" t="str">
        <f>IF(H30="◯",VLOOKUP($X30,db!$A$2:$C$309,3,FALSE),"")</f>
        <v/>
      </c>
      <c r="O30" s="52">
        <f t="shared" si="4"/>
        <v>0</v>
      </c>
      <c r="P30" s="52">
        <f t="shared" si="5"/>
        <v>0</v>
      </c>
      <c r="Q30" s="52" t="str">
        <f t="shared" si="0"/>
        <v/>
      </c>
      <c r="R30" s="61">
        <f t="shared" si="2"/>
        <v>0</v>
      </c>
      <c r="S30" s="61"/>
      <c r="U30" s="5" t="str">
        <f>IFERROR(VLOOKUP(C30,級段!F$2:G$13,2,FALSE),"")</f>
        <v/>
      </c>
      <c r="V30" s="5" t="str">
        <f t="shared" si="1"/>
        <v/>
      </c>
      <c r="W30" s="5" t="str">
        <f>IFERROR(VLOOKUP(F30,級段!I$2:J$14,2,FALSE),"")</f>
        <v/>
      </c>
      <c r="X30" s="5" t="str">
        <f t="shared" si="6"/>
        <v>00</v>
      </c>
    </row>
    <row r="31" spans="2:24" ht="14.25" customHeight="1" x14ac:dyDescent="0.2">
      <c r="B31" s="37">
        <v>27</v>
      </c>
      <c r="C31" s="40"/>
      <c r="D31" s="41"/>
      <c r="E31" s="42"/>
      <c r="F31" s="43"/>
      <c r="G31" s="55"/>
      <c r="H31" s="41"/>
      <c r="I31" s="66" t="str">
        <f>IFERROR(VLOOKUP(L31,'競技区分 (table)'!$A$2:$B$71,2,FALSE),"")</f>
        <v/>
      </c>
      <c r="J31" s="66" t="str">
        <f>IFERROR(VLOOKUP(M31,'競技区分 (table)'!$A$2:$B$71,2,FALSE),"")</f>
        <v/>
      </c>
      <c r="K31" s="21"/>
      <c r="L31" s="52" t="str">
        <f>IF(G31="◯",VLOOKUP($X31,db!$A$2:$C$309,2,FALSE),"")</f>
        <v/>
      </c>
      <c r="M31" s="52" t="str">
        <f>IF(H31="◯",VLOOKUP($X31,db!$A$2:$C$309,3,FALSE),"")</f>
        <v/>
      </c>
      <c r="O31" s="52">
        <f t="shared" si="4"/>
        <v>0</v>
      </c>
      <c r="P31" s="52">
        <f t="shared" si="5"/>
        <v>0</v>
      </c>
      <c r="Q31" s="52" t="str">
        <f t="shared" si="0"/>
        <v/>
      </c>
      <c r="R31" s="61">
        <f t="shared" si="2"/>
        <v>0</v>
      </c>
      <c r="S31" s="61"/>
      <c r="U31" s="5" t="str">
        <f>IFERROR(VLOOKUP(C31,級段!F$2:G$13,2,FALSE),"")</f>
        <v/>
      </c>
      <c r="V31" s="5" t="str">
        <f t="shared" si="1"/>
        <v/>
      </c>
      <c r="W31" s="5" t="str">
        <f>IFERROR(VLOOKUP(F31,級段!I$2:J$14,2,FALSE),"")</f>
        <v/>
      </c>
      <c r="X31" s="5" t="str">
        <f t="shared" si="6"/>
        <v>00</v>
      </c>
    </row>
    <row r="32" spans="2:24" ht="14.25" customHeight="1" x14ac:dyDescent="0.2">
      <c r="B32" s="37">
        <v>28</v>
      </c>
      <c r="C32" s="40"/>
      <c r="D32" s="41"/>
      <c r="E32" s="42"/>
      <c r="F32" s="43"/>
      <c r="G32" s="55"/>
      <c r="H32" s="41"/>
      <c r="I32" s="66" t="str">
        <f>IFERROR(VLOOKUP(L32,'競技区分 (table)'!$A$2:$B$71,2,FALSE),"")</f>
        <v/>
      </c>
      <c r="J32" s="66" t="str">
        <f>IFERROR(VLOOKUP(M32,'競技区分 (table)'!$A$2:$B$71,2,FALSE),"")</f>
        <v/>
      </c>
      <c r="K32" s="21"/>
      <c r="L32" s="52" t="str">
        <f>IF(G32="◯",VLOOKUP($X32,db!$A$2:$C$309,2,FALSE),"")</f>
        <v/>
      </c>
      <c r="M32" s="52" t="str">
        <f>IF(H32="◯",VLOOKUP($X32,db!$A$2:$C$309,3,FALSE),"")</f>
        <v/>
      </c>
      <c r="O32" s="52">
        <f t="shared" si="4"/>
        <v>0</v>
      </c>
      <c r="P32" s="52">
        <f t="shared" si="5"/>
        <v>0</v>
      </c>
      <c r="Q32" s="52" t="str">
        <f t="shared" si="0"/>
        <v/>
      </c>
      <c r="R32" s="61">
        <f t="shared" si="2"/>
        <v>0</v>
      </c>
      <c r="S32" s="61"/>
      <c r="U32" s="5" t="str">
        <f>IFERROR(VLOOKUP(C32,級段!F$2:G$13,2,FALSE),"")</f>
        <v/>
      </c>
      <c r="V32" s="5" t="str">
        <f t="shared" si="1"/>
        <v/>
      </c>
      <c r="W32" s="5" t="str">
        <f>IFERROR(VLOOKUP(F32,級段!I$2:J$14,2,FALSE),"")</f>
        <v/>
      </c>
      <c r="X32" s="5" t="str">
        <f t="shared" si="6"/>
        <v>00</v>
      </c>
    </row>
    <row r="33" spans="2:24" ht="14.25" customHeight="1" x14ac:dyDescent="0.2">
      <c r="B33" s="37">
        <v>29</v>
      </c>
      <c r="C33" s="40"/>
      <c r="D33" s="41"/>
      <c r="E33" s="42"/>
      <c r="F33" s="43"/>
      <c r="G33" s="55"/>
      <c r="H33" s="41"/>
      <c r="I33" s="66" t="str">
        <f>IFERROR(VLOOKUP(L33,'競技区分 (table)'!$A$2:$B$71,2,FALSE),"")</f>
        <v/>
      </c>
      <c r="J33" s="66" t="str">
        <f>IFERROR(VLOOKUP(M33,'競技区分 (table)'!$A$2:$B$71,2,FALSE),"")</f>
        <v/>
      </c>
      <c r="K33" s="21"/>
      <c r="L33" s="52" t="str">
        <f>IF(G33="◯",VLOOKUP($X33,db!$A$2:$C$309,2,FALSE),"")</f>
        <v/>
      </c>
      <c r="M33" s="52" t="str">
        <f>IF(H33="◯",VLOOKUP($X33,db!$A$2:$C$309,3,FALSE),"")</f>
        <v/>
      </c>
      <c r="O33" s="52">
        <f t="shared" si="4"/>
        <v>0</v>
      </c>
      <c r="P33" s="52">
        <f t="shared" si="5"/>
        <v>0</v>
      </c>
      <c r="Q33" s="52" t="str">
        <f t="shared" si="0"/>
        <v/>
      </c>
      <c r="R33" s="61">
        <f t="shared" si="2"/>
        <v>0</v>
      </c>
      <c r="S33" s="61"/>
      <c r="U33" s="5" t="str">
        <f>IFERROR(VLOOKUP(C33,級段!F$2:G$13,2,FALSE),"")</f>
        <v/>
      </c>
      <c r="V33" s="5" t="str">
        <f t="shared" si="1"/>
        <v/>
      </c>
      <c r="W33" s="5" t="str">
        <f>IFERROR(VLOOKUP(F33,級段!I$2:J$14,2,FALSE),"")</f>
        <v/>
      </c>
      <c r="X33" s="5" t="str">
        <f t="shared" si="6"/>
        <v>00</v>
      </c>
    </row>
    <row r="34" spans="2:24" ht="14.25" customHeight="1" x14ac:dyDescent="0.2">
      <c r="B34" s="37">
        <v>30</v>
      </c>
      <c r="C34" s="40"/>
      <c r="D34" s="41"/>
      <c r="E34" s="42"/>
      <c r="F34" s="43"/>
      <c r="G34" s="55"/>
      <c r="H34" s="41"/>
      <c r="I34" s="66" t="str">
        <f>IFERROR(VLOOKUP(L34,'競技区分 (table)'!$A$2:$B$71,2,FALSE),"")</f>
        <v/>
      </c>
      <c r="J34" s="66" t="str">
        <f>IFERROR(VLOOKUP(M34,'競技区分 (table)'!$A$2:$B$71,2,FALSE),"")</f>
        <v/>
      </c>
      <c r="K34" s="21"/>
      <c r="L34" s="52" t="str">
        <f>IF(G34="◯",VLOOKUP($X34,db!$A$2:$C$309,2,FALSE),"")</f>
        <v/>
      </c>
      <c r="M34" s="52" t="str">
        <f>IF(H34="◯",VLOOKUP($X34,db!$A$2:$C$309,3,FALSE),"")</f>
        <v/>
      </c>
      <c r="O34" s="52">
        <f t="shared" si="4"/>
        <v>0</v>
      </c>
      <c r="P34" s="52">
        <f t="shared" si="5"/>
        <v>0</v>
      </c>
      <c r="Q34" s="52" t="str">
        <f t="shared" si="0"/>
        <v/>
      </c>
      <c r="R34" s="61">
        <f t="shared" si="2"/>
        <v>0</v>
      </c>
      <c r="S34" s="61"/>
      <c r="U34" s="5" t="str">
        <f>IFERROR(VLOOKUP(C34,級段!F$2:G$13,2,FALSE),"")</f>
        <v/>
      </c>
      <c r="V34" s="5" t="str">
        <f t="shared" si="1"/>
        <v/>
      </c>
      <c r="W34" s="5" t="str">
        <f>IFERROR(VLOOKUP(F34,級段!I$2:J$14,2,FALSE),"")</f>
        <v/>
      </c>
      <c r="X34" s="5" t="str">
        <f t="shared" si="6"/>
        <v>00</v>
      </c>
    </row>
    <row r="35" spans="2:24" ht="14.25" customHeight="1" x14ac:dyDescent="0.2">
      <c r="B35" s="37">
        <v>31</v>
      </c>
      <c r="C35" s="40"/>
      <c r="D35" s="41"/>
      <c r="E35" s="42"/>
      <c r="F35" s="43"/>
      <c r="G35" s="55"/>
      <c r="H35" s="41"/>
      <c r="I35" s="66" t="str">
        <f>IFERROR(VLOOKUP(L35,'競技区分 (table)'!$A$2:$B$71,2,FALSE),"")</f>
        <v/>
      </c>
      <c r="J35" s="66" t="str">
        <f>IFERROR(VLOOKUP(M35,'競技区分 (table)'!$A$2:$B$71,2,FALSE),"")</f>
        <v/>
      </c>
      <c r="K35" s="21"/>
      <c r="L35" s="52" t="str">
        <f>IF(G35="◯",VLOOKUP($X35,db!$A$2:$C$309,2,FALSE),"")</f>
        <v/>
      </c>
      <c r="M35" s="52" t="str">
        <f>IF(H35="◯",VLOOKUP($X35,db!$A$2:$C$309,3,FALSE),"")</f>
        <v/>
      </c>
      <c r="O35" s="52">
        <f t="shared" si="4"/>
        <v>0</v>
      </c>
      <c r="P35" s="52">
        <f t="shared" si="5"/>
        <v>0</v>
      </c>
      <c r="Q35" s="52" t="str">
        <f t="shared" si="0"/>
        <v/>
      </c>
      <c r="R35" s="61">
        <f t="shared" si="2"/>
        <v>0</v>
      </c>
      <c r="S35" s="61"/>
      <c r="U35" s="5" t="str">
        <f>IFERROR(VLOOKUP(C35,級段!F$2:G$13,2,FALSE),"")</f>
        <v/>
      </c>
      <c r="V35" s="5" t="str">
        <f t="shared" si="1"/>
        <v/>
      </c>
      <c r="W35" s="5" t="str">
        <f>IFERROR(VLOOKUP(F35,級段!I$2:J$14,2,FALSE),"")</f>
        <v/>
      </c>
      <c r="X35" s="5" t="str">
        <f t="shared" si="6"/>
        <v>00</v>
      </c>
    </row>
    <row r="36" spans="2:24" ht="14.25" customHeight="1" x14ac:dyDescent="0.2">
      <c r="B36" s="37">
        <v>32</v>
      </c>
      <c r="C36" s="40"/>
      <c r="D36" s="41"/>
      <c r="E36" s="42"/>
      <c r="F36" s="43"/>
      <c r="G36" s="55"/>
      <c r="H36" s="41"/>
      <c r="I36" s="66" t="str">
        <f>IFERROR(VLOOKUP(L36,'競技区分 (table)'!$A$2:$B$71,2,FALSE),"")</f>
        <v/>
      </c>
      <c r="J36" s="66" t="str">
        <f>IFERROR(VLOOKUP(M36,'競技区分 (table)'!$A$2:$B$71,2,FALSE),"")</f>
        <v/>
      </c>
      <c r="K36" s="21"/>
      <c r="L36" s="52" t="str">
        <f>IF(G36="◯",VLOOKUP($X36,db!$A$2:$C$309,2,FALSE),"")</f>
        <v/>
      </c>
      <c r="M36" s="52" t="str">
        <f>IF(H36="◯",VLOOKUP($X36,db!$A$2:$C$309,3,FALSE),"")</f>
        <v/>
      </c>
      <c r="O36" s="52">
        <f t="shared" si="4"/>
        <v>0</v>
      </c>
      <c r="P36" s="52">
        <f t="shared" si="5"/>
        <v>0</v>
      </c>
      <c r="Q36" s="52" t="str">
        <f t="shared" si="0"/>
        <v/>
      </c>
      <c r="R36" s="61">
        <f t="shared" si="2"/>
        <v>0</v>
      </c>
      <c r="S36" s="61"/>
      <c r="U36" s="5" t="str">
        <f>IFERROR(VLOOKUP(C36,級段!F$2:G$13,2,FALSE),"")</f>
        <v/>
      </c>
      <c r="V36" s="5" t="str">
        <f t="shared" si="1"/>
        <v/>
      </c>
      <c r="W36" s="5" t="str">
        <f>IFERROR(VLOOKUP(F36,級段!I$2:J$14,2,FALSE),"")</f>
        <v/>
      </c>
      <c r="X36" s="5" t="str">
        <f t="shared" si="6"/>
        <v>00</v>
      </c>
    </row>
    <row r="37" spans="2:24" ht="14.25" customHeight="1" x14ac:dyDescent="0.2">
      <c r="B37" s="37">
        <v>33</v>
      </c>
      <c r="C37" s="40"/>
      <c r="D37" s="41"/>
      <c r="E37" s="42"/>
      <c r="F37" s="43"/>
      <c r="G37" s="55"/>
      <c r="H37" s="41"/>
      <c r="I37" s="66" t="str">
        <f>IFERROR(VLOOKUP(L37,'競技区分 (table)'!$A$2:$B$71,2,FALSE),"")</f>
        <v/>
      </c>
      <c r="J37" s="66" t="str">
        <f>IFERROR(VLOOKUP(M37,'競技区分 (table)'!$A$2:$B$71,2,FALSE),"")</f>
        <v/>
      </c>
      <c r="K37" s="21"/>
      <c r="L37" s="52" t="str">
        <f>IF(G37="◯",VLOOKUP($X37,db!$A$2:$C$309,2,FALSE),"")</f>
        <v/>
      </c>
      <c r="M37" s="52" t="str">
        <f>IF(H37="◯",VLOOKUP($X37,db!$A$2:$C$309,3,FALSE),"")</f>
        <v/>
      </c>
      <c r="O37" s="52">
        <f t="shared" si="4"/>
        <v>0</v>
      </c>
      <c r="P37" s="52">
        <f t="shared" si="5"/>
        <v>0</v>
      </c>
      <c r="Q37" s="52" t="str">
        <f t="shared" ref="Q37:Q68" si="7">IFERROR(IF(O37+P37=2,5000,IF(O37+P37=1,3000,"")),"")</f>
        <v/>
      </c>
      <c r="R37" s="61">
        <f t="shared" si="2"/>
        <v>0</v>
      </c>
      <c r="S37" s="61"/>
      <c r="U37" s="5" t="str">
        <f>IFERROR(VLOOKUP(C37,級段!F$2:G$13,2,FALSE),"")</f>
        <v/>
      </c>
      <c r="V37" s="5" t="str">
        <f t="shared" ref="V37:V68" si="8">IF(D37="男",1,IF(D37="女",2,""))</f>
        <v/>
      </c>
      <c r="W37" s="5" t="str">
        <f>IFERROR(VLOOKUP(F37,級段!I$2:J$14,2,FALSE),"")</f>
        <v/>
      </c>
      <c r="X37" s="5" t="str">
        <f t="shared" si="6"/>
        <v>00</v>
      </c>
    </row>
    <row r="38" spans="2:24" ht="14.25" customHeight="1" x14ac:dyDescent="0.2">
      <c r="B38" s="37">
        <v>34</v>
      </c>
      <c r="C38" s="40"/>
      <c r="D38" s="41"/>
      <c r="E38" s="42"/>
      <c r="F38" s="43"/>
      <c r="G38" s="55"/>
      <c r="H38" s="41"/>
      <c r="I38" s="66" t="str">
        <f>IFERROR(VLOOKUP(L38,'競技区分 (table)'!$A$2:$B$71,2,FALSE),"")</f>
        <v/>
      </c>
      <c r="J38" s="66" t="str">
        <f>IFERROR(VLOOKUP(M38,'競技区分 (table)'!$A$2:$B$71,2,FALSE),"")</f>
        <v/>
      </c>
      <c r="K38" s="21"/>
      <c r="L38" s="52" t="str">
        <f>IF(G38="◯",VLOOKUP($X38,db!$A$2:$C$309,2,FALSE),"")</f>
        <v/>
      </c>
      <c r="M38" s="52" t="str">
        <f>IF(H38="◯",VLOOKUP($X38,db!$A$2:$C$309,3,FALSE),"")</f>
        <v/>
      </c>
      <c r="O38" s="52">
        <f t="shared" si="4"/>
        <v>0</v>
      </c>
      <c r="P38" s="52">
        <f t="shared" si="5"/>
        <v>0</v>
      </c>
      <c r="Q38" s="52" t="str">
        <f t="shared" si="7"/>
        <v/>
      </c>
      <c r="R38" s="61">
        <f t="shared" si="2"/>
        <v>0</v>
      </c>
      <c r="S38" s="61"/>
      <c r="U38" s="5" t="str">
        <f>IFERROR(VLOOKUP(C38,級段!F$2:G$13,2,FALSE),"")</f>
        <v/>
      </c>
      <c r="V38" s="5" t="str">
        <f t="shared" si="8"/>
        <v/>
      </c>
      <c r="W38" s="5" t="str">
        <f>IFERROR(VLOOKUP(F38,級段!I$2:J$14,2,FALSE),"")</f>
        <v/>
      </c>
      <c r="X38" s="5" t="str">
        <f t="shared" si="6"/>
        <v>00</v>
      </c>
    </row>
    <row r="39" spans="2:24" ht="14.25" customHeight="1" x14ac:dyDescent="0.2">
      <c r="B39" s="37">
        <v>35</v>
      </c>
      <c r="C39" s="40"/>
      <c r="D39" s="41"/>
      <c r="E39" s="42"/>
      <c r="F39" s="43"/>
      <c r="G39" s="55"/>
      <c r="H39" s="41"/>
      <c r="I39" s="66" t="str">
        <f>IFERROR(VLOOKUP(L39,'競技区分 (table)'!$A$2:$B$71,2,FALSE),"")</f>
        <v/>
      </c>
      <c r="J39" s="66" t="str">
        <f>IFERROR(VLOOKUP(M39,'競技区分 (table)'!$A$2:$B$71,2,FALSE),"")</f>
        <v/>
      </c>
      <c r="K39" s="21"/>
      <c r="L39" s="52" t="str">
        <f>IF(G39="◯",VLOOKUP($X39,db!$A$2:$C$309,2,FALSE),"")</f>
        <v/>
      </c>
      <c r="M39" s="52" t="str">
        <f>IF(H39="◯",VLOOKUP($X39,db!$A$2:$C$309,3,FALSE),"")</f>
        <v/>
      </c>
      <c r="O39" s="52">
        <f t="shared" si="4"/>
        <v>0</v>
      </c>
      <c r="P39" s="52">
        <f t="shared" si="5"/>
        <v>0</v>
      </c>
      <c r="Q39" s="52" t="str">
        <f t="shared" si="7"/>
        <v/>
      </c>
      <c r="R39" s="61">
        <f t="shared" si="2"/>
        <v>0</v>
      </c>
      <c r="S39" s="61"/>
      <c r="U39" s="5" t="str">
        <f>IFERROR(VLOOKUP(C39,級段!F$2:G$13,2,FALSE),"")</f>
        <v/>
      </c>
      <c r="V39" s="5" t="str">
        <f t="shared" si="8"/>
        <v/>
      </c>
      <c r="W39" s="5" t="str">
        <f>IFERROR(VLOOKUP(F39,級段!I$2:J$14,2,FALSE),"")</f>
        <v/>
      </c>
      <c r="X39" s="5" t="str">
        <f t="shared" si="6"/>
        <v>00</v>
      </c>
    </row>
    <row r="40" spans="2:24" ht="14.25" customHeight="1" x14ac:dyDescent="0.2">
      <c r="B40" s="37">
        <v>36</v>
      </c>
      <c r="C40" s="40"/>
      <c r="D40" s="41"/>
      <c r="E40" s="42"/>
      <c r="F40" s="43"/>
      <c r="G40" s="55"/>
      <c r="H40" s="41"/>
      <c r="I40" s="66" t="str">
        <f>IFERROR(VLOOKUP(L40,'競技区分 (table)'!$A$2:$B$71,2,FALSE),"")</f>
        <v/>
      </c>
      <c r="J40" s="66" t="str">
        <f>IFERROR(VLOOKUP(M40,'競技区分 (table)'!$A$2:$B$71,2,FALSE),"")</f>
        <v/>
      </c>
      <c r="K40" s="21"/>
      <c r="L40" s="52" t="str">
        <f>IF(G40="◯",VLOOKUP($X40,db!$A$2:$C$309,2,FALSE),"")</f>
        <v/>
      </c>
      <c r="M40" s="52" t="str">
        <f>IF(H40="◯",VLOOKUP($X40,db!$A$2:$C$309,3,FALSE),"")</f>
        <v/>
      </c>
      <c r="O40" s="52">
        <f t="shared" si="4"/>
        <v>0</v>
      </c>
      <c r="P40" s="52">
        <f t="shared" si="5"/>
        <v>0</v>
      </c>
      <c r="Q40" s="52" t="str">
        <f t="shared" si="7"/>
        <v/>
      </c>
      <c r="R40" s="61">
        <f t="shared" si="2"/>
        <v>0</v>
      </c>
      <c r="S40" s="61"/>
      <c r="U40" s="5" t="str">
        <f>IFERROR(VLOOKUP(C40,級段!F$2:G$13,2,FALSE),"")</f>
        <v/>
      </c>
      <c r="V40" s="5" t="str">
        <f t="shared" si="8"/>
        <v/>
      </c>
      <c r="W40" s="5" t="str">
        <f>IFERROR(VLOOKUP(F40,級段!I$2:J$14,2,FALSE),"")</f>
        <v/>
      </c>
      <c r="X40" s="5" t="str">
        <f t="shared" si="6"/>
        <v>00</v>
      </c>
    </row>
    <row r="41" spans="2:24" ht="14.25" customHeight="1" x14ac:dyDescent="0.2">
      <c r="B41" s="37">
        <v>37</v>
      </c>
      <c r="C41" s="40"/>
      <c r="D41" s="41"/>
      <c r="E41" s="42"/>
      <c r="F41" s="43"/>
      <c r="G41" s="55"/>
      <c r="H41" s="41"/>
      <c r="I41" s="66" t="str">
        <f>IFERROR(VLOOKUP(L41,'競技区分 (table)'!$A$2:$B$71,2,FALSE),"")</f>
        <v/>
      </c>
      <c r="J41" s="66" t="str">
        <f>IFERROR(VLOOKUP(M41,'競技区分 (table)'!$A$2:$B$71,2,FALSE),"")</f>
        <v/>
      </c>
      <c r="K41" s="21"/>
      <c r="L41" s="52" t="str">
        <f>IF(G41="◯",VLOOKUP($X41,db!$A$2:$C$309,2,FALSE),"")</f>
        <v/>
      </c>
      <c r="M41" s="52" t="str">
        <f>IF(H41="◯",VLOOKUP($X41,db!$A$2:$C$309,3,FALSE),"")</f>
        <v/>
      </c>
      <c r="O41" s="52">
        <f t="shared" si="4"/>
        <v>0</v>
      </c>
      <c r="P41" s="52">
        <f t="shared" si="5"/>
        <v>0</v>
      </c>
      <c r="Q41" s="52" t="str">
        <f t="shared" si="7"/>
        <v/>
      </c>
      <c r="R41" s="61">
        <f t="shared" si="2"/>
        <v>0</v>
      </c>
      <c r="S41" s="61"/>
      <c r="U41" s="5" t="str">
        <f>IFERROR(VLOOKUP(C41,級段!F$2:G$13,2,FALSE),"")</f>
        <v/>
      </c>
      <c r="V41" s="5" t="str">
        <f t="shared" si="8"/>
        <v/>
      </c>
      <c r="W41" s="5" t="str">
        <f>IFERROR(VLOOKUP(F41,級段!I$2:J$14,2,FALSE),"")</f>
        <v/>
      </c>
      <c r="X41" s="5" t="str">
        <f t="shared" si="6"/>
        <v>00</v>
      </c>
    </row>
    <row r="42" spans="2:24" ht="14.25" customHeight="1" x14ac:dyDescent="0.2">
      <c r="B42" s="37">
        <v>38</v>
      </c>
      <c r="C42" s="40"/>
      <c r="D42" s="41"/>
      <c r="E42" s="42"/>
      <c r="F42" s="43"/>
      <c r="G42" s="55"/>
      <c r="H42" s="41"/>
      <c r="I42" s="66" t="str">
        <f>IFERROR(VLOOKUP(L42,'競技区分 (table)'!$A$2:$B$71,2,FALSE),"")</f>
        <v/>
      </c>
      <c r="J42" s="66" t="str">
        <f>IFERROR(VLOOKUP(M42,'競技区分 (table)'!$A$2:$B$71,2,FALSE),"")</f>
        <v/>
      </c>
      <c r="K42" s="21"/>
      <c r="L42" s="52" t="str">
        <f>IF(G42="◯",VLOOKUP($X42,db!$A$2:$C$309,2,FALSE),"")</f>
        <v/>
      </c>
      <c r="M42" s="52" t="str">
        <f>IF(H42="◯",VLOOKUP($X42,db!$A$2:$C$309,3,FALSE),"")</f>
        <v/>
      </c>
      <c r="O42" s="52">
        <f t="shared" si="4"/>
        <v>0</v>
      </c>
      <c r="P42" s="52">
        <f t="shared" si="5"/>
        <v>0</v>
      </c>
      <c r="Q42" s="52" t="str">
        <f t="shared" si="7"/>
        <v/>
      </c>
      <c r="R42" s="61">
        <f t="shared" si="2"/>
        <v>0</v>
      </c>
      <c r="S42" s="61"/>
      <c r="U42" s="5" t="str">
        <f>IFERROR(VLOOKUP(C42,級段!F$2:G$13,2,FALSE),"")</f>
        <v/>
      </c>
      <c r="V42" s="5" t="str">
        <f t="shared" si="8"/>
        <v/>
      </c>
      <c r="W42" s="5" t="str">
        <f>IFERROR(VLOOKUP(F42,級段!I$2:J$14,2,FALSE),"")</f>
        <v/>
      </c>
      <c r="X42" s="5" t="str">
        <f t="shared" si="6"/>
        <v>00</v>
      </c>
    </row>
    <row r="43" spans="2:24" ht="14.25" customHeight="1" x14ac:dyDescent="0.2">
      <c r="B43" s="37">
        <v>39</v>
      </c>
      <c r="C43" s="40"/>
      <c r="D43" s="41"/>
      <c r="E43" s="42"/>
      <c r="F43" s="43"/>
      <c r="G43" s="55"/>
      <c r="H43" s="41"/>
      <c r="I43" s="66" t="str">
        <f>IFERROR(VLOOKUP(L43,'競技区分 (table)'!$A$2:$B$71,2,FALSE),"")</f>
        <v/>
      </c>
      <c r="J43" s="66" t="str">
        <f>IFERROR(VLOOKUP(M43,'競技区分 (table)'!$A$2:$B$71,2,FALSE),"")</f>
        <v/>
      </c>
      <c r="K43" s="21"/>
      <c r="L43" s="52" t="str">
        <f>IF(G43="◯",VLOOKUP($X43,db!$A$2:$C$309,2,FALSE),"")</f>
        <v/>
      </c>
      <c r="M43" s="52" t="str">
        <f>IF(H43="◯",VLOOKUP($X43,db!$A$2:$C$309,3,FALSE),"")</f>
        <v/>
      </c>
      <c r="O43" s="52">
        <f t="shared" si="4"/>
        <v>0</v>
      </c>
      <c r="P43" s="52">
        <f t="shared" si="5"/>
        <v>0</v>
      </c>
      <c r="Q43" s="52" t="str">
        <f t="shared" si="7"/>
        <v/>
      </c>
      <c r="R43" s="61">
        <f t="shared" si="2"/>
        <v>0</v>
      </c>
      <c r="S43" s="61"/>
      <c r="U43" s="5" t="str">
        <f>IFERROR(VLOOKUP(C43,級段!F$2:G$13,2,FALSE),"")</f>
        <v/>
      </c>
      <c r="V43" s="5" t="str">
        <f t="shared" si="8"/>
        <v/>
      </c>
      <c r="W43" s="5" t="str">
        <f>IFERROR(VLOOKUP(F43,級段!I$2:J$14,2,FALSE),"")</f>
        <v/>
      </c>
      <c r="X43" s="5" t="str">
        <f t="shared" si="6"/>
        <v>00</v>
      </c>
    </row>
    <row r="44" spans="2:24" ht="14.25" customHeight="1" x14ac:dyDescent="0.2">
      <c r="B44" s="37">
        <v>40</v>
      </c>
      <c r="C44" s="40"/>
      <c r="D44" s="41"/>
      <c r="E44" s="42"/>
      <c r="F44" s="43"/>
      <c r="G44" s="55"/>
      <c r="H44" s="41"/>
      <c r="I44" s="66" t="str">
        <f>IFERROR(VLOOKUP(L44,'競技区分 (table)'!$A$2:$B$71,2,FALSE),"")</f>
        <v/>
      </c>
      <c r="J44" s="66" t="str">
        <f>IFERROR(VLOOKUP(M44,'競技区分 (table)'!$A$2:$B$71,2,FALSE),"")</f>
        <v/>
      </c>
      <c r="K44" s="21"/>
      <c r="L44" s="52" t="str">
        <f>IF(G44="◯",VLOOKUP($X44,db!$A$2:$C$309,2,FALSE),"")</f>
        <v/>
      </c>
      <c r="M44" s="52" t="str">
        <f>IF(H44="◯",VLOOKUP($X44,db!$A$2:$C$309,3,FALSE),"")</f>
        <v/>
      </c>
      <c r="O44" s="52">
        <f t="shared" si="4"/>
        <v>0</v>
      </c>
      <c r="P44" s="52">
        <f t="shared" si="5"/>
        <v>0</v>
      </c>
      <c r="Q44" s="52" t="str">
        <f t="shared" si="7"/>
        <v/>
      </c>
      <c r="R44" s="61">
        <f t="shared" si="2"/>
        <v>0</v>
      </c>
      <c r="S44" s="61"/>
      <c r="U44" s="5" t="str">
        <f>IFERROR(VLOOKUP(C44,級段!F$2:G$13,2,FALSE),"")</f>
        <v/>
      </c>
      <c r="V44" s="5" t="str">
        <f t="shared" si="8"/>
        <v/>
      </c>
      <c r="W44" s="5" t="str">
        <f>IFERROR(VLOOKUP(F44,級段!I$2:J$14,2,FALSE),"")</f>
        <v/>
      </c>
      <c r="X44" s="5" t="str">
        <f t="shared" si="6"/>
        <v>00</v>
      </c>
    </row>
    <row r="45" spans="2:24" ht="14.25" customHeight="1" x14ac:dyDescent="0.2">
      <c r="B45" s="37">
        <v>41</v>
      </c>
      <c r="C45" s="40"/>
      <c r="D45" s="41"/>
      <c r="E45" s="42"/>
      <c r="F45" s="43"/>
      <c r="G45" s="55"/>
      <c r="H45" s="41"/>
      <c r="I45" s="66" t="str">
        <f>IFERROR(VLOOKUP(L45,'競技区分 (table)'!$A$2:$B$71,2,FALSE),"")</f>
        <v/>
      </c>
      <c r="J45" s="66" t="str">
        <f>IFERROR(VLOOKUP(M45,'競技区分 (table)'!$A$2:$B$71,2,FALSE),"")</f>
        <v/>
      </c>
      <c r="K45" s="21"/>
      <c r="L45" s="52" t="str">
        <f>IF(G45="◯",VLOOKUP($X45,db!$A$2:$C$309,2,FALSE),"")</f>
        <v/>
      </c>
      <c r="M45" s="52" t="str">
        <f>IF(H45="◯",VLOOKUP($X45,db!$A$2:$C$309,3,FALSE),"")</f>
        <v/>
      </c>
      <c r="O45" s="52">
        <f t="shared" si="4"/>
        <v>0</v>
      </c>
      <c r="P45" s="52">
        <f t="shared" si="5"/>
        <v>0</v>
      </c>
      <c r="Q45" s="52" t="str">
        <f t="shared" si="7"/>
        <v/>
      </c>
      <c r="R45" s="61">
        <f t="shared" si="2"/>
        <v>0</v>
      </c>
      <c r="S45" s="61"/>
      <c r="U45" s="5" t="str">
        <f>IFERROR(VLOOKUP(C45,級段!F$2:G$13,2,FALSE),"")</f>
        <v/>
      </c>
      <c r="V45" s="5" t="str">
        <f t="shared" si="8"/>
        <v/>
      </c>
      <c r="W45" s="5" t="str">
        <f>IFERROR(VLOOKUP(F45,級段!I$2:J$14,2,FALSE),"")</f>
        <v/>
      </c>
      <c r="X45" s="5" t="str">
        <f t="shared" si="6"/>
        <v>00</v>
      </c>
    </row>
    <row r="46" spans="2:24" ht="14.25" customHeight="1" x14ac:dyDescent="0.2">
      <c r="B46" s="37">
        <v>42</v>
      </c>
      <c r="C46" s="40"/>
      <c r="D46" s="41"/>
      <c r="E46" s="42"/>
      <c r="F46" s="43"/>
      <c r="G46" s="55"/>
      <c r="H46" s="41"/>
      <c r="I46" s="66" t="str">
        <f>IFERROR(VLOOKUP(L46,'競技区分 (table)'!$A$2:$B$71,2,FALSE),"")</f>
        <v/>
      </c>
      <c r="J46" s="66" t="str">
        <f>IFERROR(VLOOKUP(M46,'競技区分 (table)'!$A$2:$B$71,2,FALSE),"")</f>
        <v/>
      </c>
      <c r="K46" s="21"/>
      <c r="L46" s="52" t="str">
        <f>IF(G46="◯",VLOOKUP($X46,db!$A$2:$C$309,2,FALSE),"")</f>
        <v/>
      </c>
      <c r="M46" s="52" t="str">
        <f>IF(H46="◯",VLOOKUP($X46,db!$A$2:$C$309,3,FALSE),"")</f>
        <v/>
      </c>
      <c r="O46" s="52">
        <f t="shared" si="4"/>
        <v>0</v>
      </c>
      <c r="P46" s="52">
        <f t="shared" si="5"/>
        <v>0</v>
      </c>
      <c r="Q46" s="52" t="str">
        <f t="shared" si="7"/>
        <v/>
      </c>
      <c r="R46" s="61">
        <f t="shared" si="2"/>
        <v>0</v>
      </c>
      <c r="S46" s="61"/>
      <c r="U46" s="5" t="str">
        <f>IFERROR(VLOOKUP(C46,級段!F$2:G$13,2,FALSE),"")</f>
        <v/>
      </c>
      <c r="V46" s="5" t="str">
        <f t="shared" si="8"/>
        <v/>
      </c>
      <c r="W46" s="5" t="str">
        <f>IFERROR(VLOOKUP(F46,級段!I$2:J$14,2,FALSE),"")</f>
        <v/>
      </c>
      <c r="X46" s="5" t="str">
        <f t="shared" si="6"/>
        <v>00</v>
      </c>
    </row>
    <row r="47" spans="2:24" ht="14.25" customHeight="1" x14ac:dyDescent="0.2">
      <c r="B47" s="37">
        <v>43</v>
      </c>
      <c r="C47" s="40"/>
      <c r="D47" s="41"/>
      <c r="E47" s="42"/>
      <c r="F47" s="43"/>
      <c r="G47" s="55"/>
      <c r="H47" s="41"/>
      <c r="I47" s="66" t="str">
        <f>IFERROR(VLOOKUP(L47,'競技区分 (table)'!$A$2:$B$71,2,FALSE),"")</f>
        <v/>
      </c>
      <c r="J47" s="66" t="str">
        <f>IFERROR(VLOOKUP(M47,'競技区分 (table)'!$A$2:$B$71,2,FALSE),"")</f>
        <v/>
      </c>
      <c r="K47" s="21"/>
      <c r="L47" s="52" t="str">
        <f>IF(G47="◯",VLOOKUP($X47,db!$A$2:$C$309,2,FALSE),"")</f>
        <v/>
      </c>
      <c r="M47" s="52" t="str">
        <f>IF(H47="◯",VLOOKUP($X47,db!$A$2:$C$309,3,FALSE),"")</f>
        <v/>
      </c>
      <c r="O47" s="52">
        <f t="shared" si="4"/>
        <v>0</v>
      </c>
      <c r="P47" s="52">
        <f t="shared" si="5"/>
        <v>0</v>
      </c>
      <c r="Q47" s="52" t="str">
        <f t="shared" si="7"/>
        <v/>
      </c>
      <c r="R47" s="61">
        <f t="shared" si="2"/>
        <v>0</v>
      </c>
      <c r="S47" s="61"/>
      <c r="U47" s="5" t="str">
        <f>IFERROR(VLOOKUP(C47,級段!F$2:G$13,2,FALSE),"")</f>
        <v/>
      </c>
      <c r="V47" s="5" t="str">
        <f t="shared" si="8"/>
        <v/>
      </c>
      <c r="W47" s="5" t="str">
        <f>IFERROR(VLOOKUP(F47,級段!I$2:J$14,2,FALSE),"")</f>
        <v/>
      </c>
      <c r="X47" s="5" t="str">
        <f t="shared" si="6"/>
        <v>00</v>
      </c>
    </row>
    <row r="48" spans="2:24" ht="14.25" customHeight="1" x14ac:dyDescent="0.2">
      <c r="B48" s="37">
        <v>44</v>
      </c>
      <c r="C48" s="40"/>
      <c r="D48" s="41"/>
      <c r="E48" s="42"/>
      <c r="F48" s="43"/>
      <c r="G48" s="55"/>
      <c r="H48" s="41"/>
      <c r="I48" s="66" t="str">
        <f>IFERROR(VLOOKUP(L48,'競技区分 (table)'!$A$2:$B$71,2,FALSE),"")</f>
        <v/>
      </c>
      <c r="J48" s="66" t="str">
        <f>IFERROR(VLOOKUP(M48,'競技区分 (table)'!$A$2:$B$71,2,FALSE),"")</f>
        <v/>
      </c>
      <c r="K48" s="21"/>
      <c r="L48" s="52" t="str">
        <f>IF(G48="◯",VLOOKUP($X48,db!$A$2:$C$309,2,FALSE),"")</f>
        <v/>
      </c>
      <c r="M48" s="52" t="str">
        <f>IF(H48="◯",VLOOKUP($X48,db!$A$2:$C$309,3,FALSE),"")</f>
        <v/>
      </c>
      <c r="O48" s="52">
        <f t="shared" si="4"/>
        <v>0</v>
      </c>
      <c r="P48" s="52">
        <f t="shared" si="5"/>
        <v>0</v>
      </c>
      <c r="Q48" s="52" t="str">
        <f t="shared" si="7"/>
        <v/>
      </c>
      <c r="R48" s="61">
        <f t="shared" si="2"/>
        <v>0</v>
      </c>
      <c r="S48" s="61"/>
      <c r="U48" s="5" t="str">
        <f>IFERROR(VLOOKUP(C48,級段!F$2:G$13,2,FALSE),"")</f>
        <v/>
      </c>
      <c r="V48" s="5" t="str">
        <f t="shared" si="8"/>
        <v/>
      </c>
      <c r="W48" s="5" t="str">
        <f>IFERROR(VLOOKUP(F48,級段!I$2:J$14,2,FALSE),"")</f>
        <v/>
      </c>
      <c r="X48" s="5" t="str">
        <f t="shared" si="6"/>
        <v>00</v>
      </c>
    </row>
    <row r="49" spans="2:24" ht="14.25" customHeight="1" x14ac:dyDescent="0.2">
      <c r="B49" s="37">
        <v>45</v>
      </c>
      <c r="C49" s="40"/>
      <c r="D49" s="41"/>
      <c r="E49" s="42"/>
      <c r="F49" s="43"/>
      <c r="G49" s="55"/>
      <c r="H49" s="41"/>
      <c r="I49" s="66" t="str">
        <f>IFERROR(VLOOKUP(L49,'競技区分 (table)'!$A$2:$B$71,2,FALSE),"")</f>
        <v/>
      </c>
      <c r="J49" s="66" t="str">
        <f>IFERROR(VLOOKUP(M49,'競技区分 (table)'!$A$2:$B$71,2,FALSE),"")</f>
        <v/>
      </c>
      <c r="K49" s="21"/>
      <c r="L49" s="52" t="str">
        <f>IF(G49="◯",VLOOKUP($X49,db!$A$2:$C$309,2,FALSE),"")</f>
        <v/>
      </c>
      <c r="M49" s="52" t="str">
        <f>IF(H49="◯",VLOOKUP($X49,db!$A$2:$C$309,3,FALSE),"")</f>
        <v/>
      </c>
      <c r="O49" s="52">
        <f t="shared" si="4"/>
        <v>0</v>
      </c>
      <c r="P49" s="52">
        <f t="shared" si="5"/>
        <v>0</v>
      </c>
      <c r="Q49" s="52" t="str">
        <f t="shared" si="7"/>
        <v/>
      </c>
      <c r="R49" s="61">
        <f t="shared" si="2"/>
        <v>0</v>
      </c>
      <c r="S49" s="61"/>
      <c r="U49" s="5" t="str">
        <f>IFERROR(VLOOKUP(C49,級段!F$2:G$13,2,FALSE),"")</f>
        <v/>
      </c>
      <c r="V49" s="5" t="str">
        <f t="shared" si="8"/>
        <v/>
      </c>
      <c r="W49" s="5" t="str">
        <f>IFERROR(VLOOKUP(F49,級段!I$2:J$14,2,FALSE),"")</f>
        <v/>
      </c>
      <c r="X49" s="5" t="str">
        <f t="shared" si="6"/>
        <v>00</v>
      </c>
    </row>
    <row r="50" spans="2:24" ht="14.25" customHeight="1" x14ac:dyDescent="0.2">
      <c r="B50" s="37">
        <v>46</v>
      </c>
      <c r="C50" s="40"/>
      <c r="D50" s="41"/>
      <c r="E50" s="42"/>
      <c r="F50" s="43"/>
      <c r="G50" s="55"/>
      <c r="H50" s="41"/>
      <c r="I50" s="66" t="str">
        <f>IFERROR(VLOOKUP(L50,'競技区分 (table)'!$A$2:$B$71,2,FALSE),"")</f>
        <v/>
      </c>
      <c r="J50" s="66" t="str">
        <f>IFERROR(VLOOKUP(M50,'競技区分 (table)'!$A$2:$B$71,2,FALSE),"")</f>
        <v/>
      </c>
      <c r="K50" s="21"/>
      <c r="L50" s="52" t="str">
        <f>IF(G50="◯",VLOOKUP($X50,db!$A$2:$C$309,2,FALSE),"")</f>
        <v/>
      </c>
      <c r="M50" s="52" t="str">
        <f>IF(H50="◯",VLOOKUP($X50,db!$A$2:$C$309,3,FALSE),"")</f>
        <v/>
      </c>
      <c r="O50" s="52">
        <f t="shared" si="4"/>
        <v>0</v>
      </c>
      <c r="P50" s="52">
        <f t="shared" si="5"/>
        <v>0</v>
      </c>
      <c r="Q50" s="52" t="str">
        <f t="shared" si="7"/>
        <v/>
      </c>
      <c r="R50" s="61">
        <f t="shared" si="2"/>
        <v>0</v>
      </c>
      <c r="S50" s="61"/>
      <c r="U50" s="5" t="str">
        <f>IFERROR(VLOOKUP(C50,級段!F$2:G$13,2,FALSE),"")</f>
        <v/>
      </c>
      <c r="V50" s="5" t="str">
        <f t="shared" si="8"/>
        <v/>
      </c>
      <c r="W50" s="5" t="str">
        <f>IFERROR(VLOOKUP(F50,級段!I$2:J$14,2,FALSE),"")</f>
        <v/>
      </c>
      <c r="X50" s="5" t="str">
        <f t="shared" si="6"/>
        <v>00</v>
      </c>
    </row>
    <row r="51" spans="2:24" ht="14.25" customHeight="1" x14ac:dyDescent="0.2">
      <c r="B51" s="37">
        <v>47</v>
      </c>
      <c r="C51" s="40"/>
      <c r="D51" s="41"/>
      <c r="E51" s="42"/>
      <c r="F51" s="43"/>
      <c r="G51" s="55"/>
      <c r="H51" s="41"/>
      <c r="I51" s="66" t="str">
        <f>IFERROR(VLOOKUP(L51,'競技区分 (table)'!$A$2:$B$71,2,FALSE),"")</f>
        <v/>
      </c>
      <c r="J51" s="66" t="str">
        <f>IFERROR(VLOOKUP(M51,'競技区分 (table)'!$A$2:$B$71,2,FALSE),"")</f>
        <v/>
      </c>
      <c r="K51" s="21"/>
      <c r="L51" s="52" t="str">
        <f>IF(G51="◯",VLOOKUP($X51,db!$A$2:$C$309,2,FALSE),"")</f>
        <v/>
      </c>
      <c r="M51" s="52" t="str">
        <f>IF(H51="◯",VLOOKUP($X51,db!$A$2:$C$309,3,FALSE),"")</f>
        <v/>
      </c>
      <c r="O51" s="52">
        <f t="shared" si="4"/>
        <v>0</v>
      </c>
      <c r="P51" s="52">
        <f t="shared" si="5"/>
        <v>0</v>
      </c>
      <c r="Q51" s="52" t="str">
        <f t="shared" si="7"/>
        <v/>
      </c>
      <c r="R51" s="61">
        <f t="shared" si="2"/>
        <v>0</v>
      </c>
      <c r="S51" s="61"/>
      <c r="U51" s="5" t="str">
        <f>IFERROR(VLOOKUP(C51,級段!F$2:G$13,2,FALSE),"")</f>
        <v/>
      </c>
      <c r="V51" s="5" t="str">
        <f t="shared" si="8"/>
        <v/>
      </c>
      <c r="W51" s="5" t="str">
        <f>IFERROR(VLOOKUP(F51,級段!I$2:J$14,2,FALSE),"")</f>
        <v/>
      </c>
      <c r="X51" s="5" t="str">
        <f t="shared" si="6"/>
        <v>00</v>
      </c>
    </row>
    <row r="52" spans="2:24" ht="14.25" customHeight="1" x14ac:dyDescent="0.2">
      <c r="B52" s="37">
        <v>48</v>
      </c>
      <c r="C52" s="40"/>
      <c r="D52" s="41"/>
      <c r="E52" s="42"/>
      <c r="F52" s="43"/>
      <c r="G52" s="55"/>
      <c r="H52" s="41"/>
      <c r="I52" s="66" t="str">
        <f>IFERROR(VLOOKUP(L52,'競技区分 (table)'!$A$2:$B$71,2,FALSE),"")</f>
        <v/>
      </c>
      <c r="J52" s="66" t="str">
        <f>IFERROR(VLOOKUP(M52,'競技区分 (table)'!$A$2:$B$71,2,FALSE),"")</f>
        <v/>
      </c>
      <c r="K52" s="21"/>
      <c r="L52" s="52" t="str">
        <f>IF(G52="◯",VLOOKUP($X52,db!$A$2:$C$309,2,FALSE),"")</f>
        <v/>
      </c>
      <c r="M52" s="52" t="str">
        <f>IF(H52="◯",VLOOKUP($X52,db!$A$2:$C$309,3,FALSE),"")</f>
        <v/>
      </c>
      <c r="O52" s="52">
        <f t="shared" si="4"/>
        <v>0</v>
      </c>
      <c r="P52" s="52">
        <f t="shared" si="5"/>
        <v>0</v>
      </c>
      <c r="Q52" s="52" t="str">
        <f t="shared" si="7"/>
        <v/>
      </c>
      <c r="R52" s="61">
        <f t="shared" si="2"/>
        <v>0</v>
      </c>
      <c r="S52" s="61"/>
      <c r="U52" s="5" t="str">
        <f>IFERROR(VLOOKUP(C52,級段!F$2:G$13,2,FALSE),"")</f>
        <v/>
      </c>
      <c r="V52" s="5" t="str">
        <f t="shared" si="8"/>
        <v/>
      </c>
      <c r="W52" s="5" t="str">
        <f>IFERROR(VLOOKUP(F52,級段!I$2:J$14,2,FALSE),"")</f>
        <v/>
      </c>
      <c r="X52" s="5" t="str">
        <f t="shared" si="6"/>
        <v>00</v>
      </c>
    </row>
    <row r="53" spans="2:24" ht="14.25" customHeight="1" x14ac:dyDescent="0.2">
      <c r="B53" s="37">
        <v>49</v>
      </c>
      <c r="C53" s="40"/>
      <c r="D53" s="41"/>
      <c r="E53" s="42"/>
      <c r="F53" s="43"/>
      <c r="G53" s="55"/>
      <c r="H53" s="41"/>
      <c r="I53" s="66" t="str">
        <f>IFERROR(VLOOKUP(L53,'競技区分 (table)'!$A$2:$B$71,2,FALSE),"")</f>
        <v/>
      </c>
      <c r="J53" s="66" t="str">
        <f>IFERROR(VLOOKUP(M53,'競技区分 (table)'!$A$2:$B$71,2,FALSE),"")</f>
        <v/>
      </c>
      <c r="K53" s="21"/>
      <c r="L53" s="52" t="str">
        <f>IF(G53="◯",VLOOKUP($X53,db!$A$2:$C$309,2,FALSE),"")</f>
        <v/>
      </c>
      <c r="M53" s="52" t="str">
        <f>IF(H53="◯",VLOOKUP($X53,db!$A$2:$C$309,3,FALSE),"")</f>
        <v/>
      </c>
      <c r="O53" s="52">
        <f t="shared" si="4"/>
        <v>0</v>
      </c>
      <c r="P53" s="52">
        <f t="shared" si="5"/>
        <v>0</v>
      </c>
      <c r="Q53" s="52" t="str">
        <f t="shared" si="7"/>
        <v/>
      </c>
      <c r="R53" s="61">
        <f t="shared" si="2"/>
        <v>0</v>
      </c>
      <c r="S53" s="61"/>
      <c r="U53" s="5" t="str">
        <f>IFERROR(VLOOKUP(C53,級段!F$2:G$13,2,FALSE),"")</f>
        <v/>
      </c>
      <c r="V53" s="5" t="str">
        <f t="shared" si="8"/>
        <v/>
      </c>
      <c r="W53" s="5" t="str">
        <f>IFERROR(VLOOKUP(F53,級段!I$2:J$14,2,FALSE),"")</f>
        <v/>
      </c>
      <c r="X53" s="5" t="str">
        <f t="shared" si="6"/>
        <v>00</v>
      </c>
    </row>
    <row r="54" spans="2:24" ht="14.25" customHeight="1" x14ac:dyDescent="0.2">
      <c r="B54" s="37">
        <v>50</v>
      </c>
      <c r="C54" s="40"/>
      <c r="D54" s="41"/>
      <c r="E54" s="42"/>
      <c r="F54" s="43"/>
      <c r="G54" s="55"/>
      <c r="H54" s="41"/>
      <c r="I54" s="66" t="str">
        <f>IFERROR(VLOOKUP(L54,'競技区分 (table)'!$A$2:$B$71,2,FALSE),"")</f>
        <v/>
      </c>
      <c r="J54" s="66" t="str">
        <f>IFERROR(VLOOKUP(M54,'競技区分 (table)'!$A$2:$B$71,2,FALSE),"")</f>
        <v/>
      </c>
      <c r="K54" s="21"/>
      <c r="L54" s="52" t="str">
        <f>IF(G54="◯",VLOOKUP($X54,db!$A$2:$C$309,2,FALSE),"")</f>
        <v/>
      </c>
      <c r="M54" s="52" t="str">
        <f>IF(H54="◯",VLOOKUP($X54,db!$A$2:$C$309,3,FALSE),"")</f>
        <v/>
      </c>
      <c r="O54" s="52">
        <f t="shared" si="4"/>
        <v>0</v>
      </c>
      <c r="P54" s="52">
        <f t="shared" si="5"/>
        <v>0</v>
      </c>
      <c r="Q54" s="52" t="str">
        <f t="shared" si="7"/>
        <v/>
      </c>
      <c r="R54" s="61">
        <f t="shared" si="2"/>
        <v>0</v>
      </c>
      <c r="S54" s="61"/>
      <c r="U54" s="5" t="str">
        <f>IFERROR(VLOOKUP(C54,級段!F$2:G$13,2,FALSE),"")</f>
        <v/>
      </c>
      <c r="V54" s="5" t="str">
        <f t="shared" si="8"/>
        <v/>
      </c>
      <c r="W54" s="5" t="str">
        <f>IFERROR(VLOOKUP(F54,級段!I$2:J$14,2,FALSE),"")</f>
        <v/>
      </c>
      <c r="X54" s="5" t="str">
        <f t="shared" si="6"/>
        <v>00</v>
      </c>
    </row>
    <row r="55" spans="2:24" ht="14.25" customHeight="1" x14ac:dyDescent="0.2">
      <c r="B55" s="37">
        <v>51</v>
      </c>
      <c r="C55" s="40"/>
      <c r="D55" s="41"/>
      <c r="E55" s="42"/>
      <c r="F55" s="43"/>
      <c r="G55" s="55"/>
      <c r="H55" s="41"/>
      <c r="I55" s="66" t="str">
        <f>IFERROR(VLOOKUP(L55,'競技区分 (table)'!$A$2:$B$71,2,FALSE),"")</f>
        <v/>
      </c>
      <c r="J55" s="66" t="str">
        <f>IFERROR(VLOOKUP(M55,'競技区分 (table)'!$A$2:$B$71,2,FALSE),"")</f>
        <v/>
      </c>
      <c r="K55" s="21"/>
      <c r="L55" s="52" t="str">
        <f>IF(G55="◯",VLOOKUP($X55,db!$A$2:$C$309,2,FALSE),"")</f>
        <v/>
      </c>
      <c r="M55" s="52" t="str">
        <f>IF(H55="◯",VLOOKUP($X55,db!$A$2:$C$309,3,FALSE),"")</f>
        <v/>
      </c>
      <c r="O55" s="52">
        <f t="shared" si="4"/>
        <v>0</v>
      </c>
      <c r="P55" s="52">
        <f t="shared" si="5"/>
        <v>0</v>
      </c>
      <c r="Q55" s="52" t="str">
        <f t="shared" si="7"/>
        <v/>
      </c>
      <c r="R55" s="61">
        <f t="shared" si="2"/>
        <v>0</v>
      </c>
      <c r="S55" s="61"/>
      <c r="U55" s="5" t="str">
        <f>IFERROR(VLOOKUP(C55,級段!F$2:G$13,2,FALSE),"")</f>
        <v/>
      </c>
      <c r="V55" s="5" t="str">
        <f t="shared" si="8"/>
        <v/>
      </c>
      <c r="W55" s="5" t="str">
        <f>IFERROR(VLOOKUP(F55,級段!I$2:J$14,2,FALSE),"")</f>
        <v/>
      </c>
      <c r="X55" s="5" t="str">
        <f t="shared" si="6"/>
        <v>00</v>
      </c>
    </row>
    <row r="56" spans="2:24" ht="14.25" customHeight="1" x14ac:dyDescent="0.2">
      <c r="B56" s="37">
        <v>52</v>
      </c>
      <c r="C56" s="40"/>
      <c r="D56" s="41"/>
      <c r="E56" s="42"/>
      <c r="F56" s="43"/>
      <c r="G56" s="55"/>
      <c r="H56" s="41"/>
      <c r="I56" s="66" t="str">
        <f>IFERROR(VLOOKUP(L56,'競技区分 (table)'!$A$2:$B$71,2,FALSE),"")</f>
        <v/>
      </c>
      <c r="J56" s="66" t="str">
        <f>IFERROR(VLOOKUP(M56,'競技区分 (table)'!$A$2:$B$71,2,FALSE),"")</f>
        <v/>
      </c>
      <c r="K56" s="21"/>
      <c r="L56" s="52" t="str">
        <f>IF(G56="◯",VLOOKUP($X56,db!$A$2:$C$309,2,FALSE),"")</f>
        <v/>
      </c>
      <c r="M56" s="52" t="str">
        <f>IF(H56="◯",VLOOKUP($X56,db!$A$2:$C$309,3,FALSE),"")</f>
        <v/>
      </c>
      <c r="O56" s="52">
        <f t="shared" si="4"/>
        <v>0</v>
      </c>
      <c r="P56" s="52">
        <f t="shared" si="5"/>
        <v>0</v>
      </c>
      <c r="Q56" s="52" t="str">
        <f t="shared" si="7"/>
        <v/>
      </c>
      <c r="R56" s="61">
        <f t="shared" si="2"/>
        <v>0</v>
      </c>
      <c r="S56" s="61"/>
      <c r="U56" s="5" t="str">
        <f>IFERROR(VLOOKUP(C56,級段!F$2:G$13,2,FALSE),"")</f>
        <v/>
      </c>
      <c r="V56" s="5" t="str">
        <f t="shared" si="8"/>
        <v/>
      </c>
      <c r="W56" s="5" t="str">
        <f>IFERROR(VLOOKUP(F56,級段!I$2:J$14,2,FALSE),"")</f>
        <v/>
      </c>
      <c r="X56" s="5" t="str">
        <f t="shared" si="6"/>
        <v>00</v>
      </c>
    </row>
    <row r="57" spans="2:24" ht="14.25" customHeight="1" x14ac:dyDescent="0.2">
      <c r="B57" s="37">
        <v>53</v>
      </c>
      <c r="C57" s="40"/>
      <c r="D57" s="41"/>
      <c r="E57" s="42"/>
      <c r="F57" s="43"/>
      <c r="G57" s="55"/>
      <c r="H57" s="41"/>
      <c r="I57" s="66" t="str">
        <f>IFERROR(VLOOKUP(L57,'競技区分 (table)'!$A$2:$B$71,2,FALSE),"")</f>
        <v/>
      </c>
      <c r="J57" s="66" t="str">
        <f>IFERROR(VLOOKUP(M57,'競技区分 (table)'!$A$2:$B$71,2,FALSE),"")</f>
        <v/>
      </c>
      <c r="K57" s="21"/>
      <c r="L57" s="52" t="str">
        <f>IF(G57="◯",VLOOKUP($X57,db!$A$2:$C$309,2,FALSE),"")</f>
        <v/>
      </c>
      <c r="M57" s="52" t="str">
        <f>IF(H57="◯",VLOOKUP($X57,db!$A$2:$C$309,3,FALSE),"")</f>
        <v/>
      </c>
      <c r="O57" s="52">
        <f t="shared" si="4"/>
        <v>0</v>
      </c>
      <c r="P57" s="52">
        <f t="shared" si="5"/>
        <v>0</v>
      </c>
      <c r="Q57" s="52" t="str">
        <f t="shared" si="7"/>
        <v/>
      </c>
      <c r="R57" s="61">
        <f t="shared" si="2"/>
        <v>0</v>
      </c>
      <c r="S57" s="61"/>
      <c r="U57" s="5" t="str">
        <f>IFERROR(VLOOKUP(C57,級段!F$2:G$13,2,FALSE),"")</f>
        <v/>
      </c>
      <c r="V57" s="5" t="str">
        <f t="shared" si="8"/>
        <v/>
      </c>
      <c r="W57" s="5" t="str">
        <f>IFERROR(VLOOKUP(F57,級段!I$2:J$14,2,FALSE),"")</f>
        <v/>
      </c>
      <c r="X57" s="5" t="str">
        <f t="shared" si="6"/>
        <v>00</v>
      </c>
    </row>
    <row r="58" spans="2:24" ht="14.25" customHeight="1" x14ac:dyDescent="0.2">
      <c r="B58" s="37">
        <v>54</v>
      </c>
      <c r="C58" s="40"/>
      <c r="D58" s="41"/>
      <c r="E58" s="42"/>
      <c r="F58" s="43"/>
      <c r="G58" s="55"/>
      <c r="H58" s="41"/>
      <c r="I58" s="66" t="str">
        <f>IFERROR(VLOOKUP(L58,'競技区分 (table)'!$A$2:$B$71,2,FALSE),"")</f>
        <v/>
      </c>
      <c r="J58" s="66" t="str">
        <f>IFERROR(VLOOKUP(M58,'競技区分 (table)'!$A$2:$B$71,2,FALSE),"")</f>
        <v/>
      </c>
      <c r="K58" s="21"/>
      <c r="L58" s="52" t="str">
        <f>IF(G58="◯",VLOOKUP($X58,db!$A$2:$C$309,2,FALSE),"")</f>
        <v/>
      </c>
      <c r="M58" s="52" t="str">
        <f>IF(H58="◯",VLOOKUP($X58,db!$A$2:$C$309,3,FALSE),"")</f>
        <v/>
      </c>
      <c r="O58" s="52">
        <f t="shared" si="4"/>
        <v>0</v>
      </c>
      <c r="P58" s="52">
        <f t="shared" si="5"/>
        <v>0</v>
      </c>
      <c r="Q58" s="52" t="str">
        <f t="shared" si="7"/>
        <v/>
      </c>
      <c r="R58" s="61">
        <f t="shared" si="2"/>
        <v>0</v>
      </c>
      <c r="S58" s="61"/>
      <c r="U58" s="5" t="str">
        <f>IFERROR(VLOOKUP(C58,級段!F$2:G$13,2,FALSE),"")</f>
        <v/>
      </c>
      <c r="V58" s="5" t="str">
        <f t="shared" si="8"/>
        <v/>
      </c>
      <c r="W58" s="5" t="str">
        <f>IFERROR(VLOOKUP(F58,級段!I$2:J$14,2,FALSE),"")</f>
        <v/>
      </c>
      <c r="X58" s="5" t="str">
        <f t="shared" si="6"/>
        <v>00</v>
      </c>
    </row>
    <row r="59" spans="2:24" ht="14.25" customHeight="1" x14ac:dyDescent="0.2">
      <c r="B59" s="37">
        <v>55</v>
      </c>
      <c r="C59" s="40"/>
      <c r="D59" s="41"/>
      <c r="E59" s="42"/>
      <c r="F59" s="43"/>
      <c r="G59" s="55"/>
      <c r="H59" s="41"/>
      <c r="I59" s="66" t="str">
        <f>IFERROR(VLOOKUP(L59,'競技区分 (table)'!$A$2:$B$71,2,FALSE),"")</f>
        <v/>
      </c>
      <c r="J59" s="66" t="str">
        <f>IFERROR(VLOOKUP(M59,'競技区分 (table)'!$A$2:$B$71,2,FALSE),"")</f>
        <v/>
      </c>
      <c r="K59" s="21"/>
      <c r="L59" s="52" t="str">
        <f>IF(G59="◯",VLOOKUP($X59,db!$A$2:$C$309,2,FALSE),"")</f>
        <v/>
      </c>
      <c r="M59" s="52" t="str">
        <f>IF(H59="◯",VLOOKUP($X59,db!$A$2:$C$309,3,FALSE),"")</f>
        <v/>
      </c>
      <c r="O59" s="52">
        <f t="shared" si="4"/>
        <v>0</v>
      </c>
      <c r="P59" s="52">
        <f t="shared" si="5"/>
        <v>0</v>
      </c>
      <c r="Q59" s="52" t="str">
        <f t="shared" si="7"/>
        <v/>
      </c>
      <c r="R59" s="61">
        <f t="shared" si="2"/>
        <v>0</v>
      </c>
      <c r="S59" s="61"/>
      <c r="U59" s="5" t="str">
        <f>IFERROR(VLOOKUP(C59,級段!F$2:G$13,2,FALSE),"")</f>
        <v/>
      </c>
      <c r="V59" s="5" t="str">
        <f t="shared" si="8"/>
        <v/>
      </c>
      <c r="W59" s="5" t="str">
        <f>IFERROR(VLOOKUP(F59,級段!I$2:J$14,2,FALSE),"")</f>
        <v/>
      </c>
      <c r="X59" s="5" t="str">
        <f t="shared" si="6"/>
        <v>00</v>
      </c>
    </row>
    <row r="60" spans="2:24" ht="14.25" customHeight="1" x14ac:dyDescent="0.2">
      <c r="B60" s="37">
        <v>56</v>
      </c>
      <c r="C60" s="40"/>
      <c r="D60" s="41"/>
      <c r="E60" s="42"/>
      <c r="F60" s="43"/>
      <c r="G60" s="55"/>
      <c r="H60" s="41"/>
      <c r="I60" s="66" t="str">
        <f>IFERROR(VLOOKUP(L60,'競技区分 (table)'!$A$2:$B$71,2,FALSE),"")</f>
        <v/>
      </c>
      <c r="J60" s="66" t="str">
        <f>IFERROR(VLOOKUP(M60,'競技区分 (table)'!$A$2:$B$71,2,FALSE),"")</f>
        <v/>
      </c>
      <c r="K60" s="21"/>
      <c r="L60" s="52" t="str">
        <f>IF(G60="◯",VLOOKUP($X60,db!$A$2:$C$309,2,FALSE),"")</f>
        <v/>
      </c>
      <c r="M60" s="52" t="str">
        <f>IF(H60="◯",VLOOKUP($X60,db!$A$2:$C$309,3,FALSE),"")</f>
        <v/>
      </c>
      <c r="O60" s="52">
        <f t="shared" si="4"/>
        <v>0</v>
      </c>
      <c r="P60" s="52">
        <f t="shared" si="5"/>
        <v>0</v>
      </c>
      <c r="Q60" s="52" t="str">
        <f t="shared" si="7"/>
        <v/>
      </c>
      <c r="R60" s="61">
        <f t="shared" si="2"/>
        <v>0</v>
      </c>
      <c r="S60" s="61"/>
      <c r="U60" s="5" t="str">
        <f>IFERROR(VLOOKUP(C60,級段!F$2:G$13,2,FALSE),"")</f>
        <v/>
      </c>
      <c r="V60" s="5" t="str">
        <f t="shared" si="8"/>
        <v/>
      </c>
      <c r="W60" s="5" t="str">
        <f>IFERROR(VLOOKUP(F60,級段!I$2:J$14,2,FALSE),"")</f>
        <v/>
      </c>
      <c r="X60" s="5" t="str">
        <f t="shared" si="6"/>
        <v>00</v>
      </c>
    </row>
    <row r="61" spans="2:24" ht="14.25" customHeight="1" x14ac:dyDescent="0.2">
      <c r="B61" s="37">
        <v>57</v>
      </c>
      <c r="C61" s="40"/>
      <c r="D61" s="41"/>
      <c r="E61" s="42"/>
      <c r="F61" s="43"/>
      <c r="G61" s="55"/>
      <c r="H61" s="41"/>
      <c r="I61" s="66" t="str">
        <f>IFERROR(VLOOKUP(L61,'競技区分 (table)'!$A$2:$B$71,2,FALSE),"")</f>
        <v/>
      </c>
      <c r="J61" s="66" t="str">
        <f>IFERROR(VLOOKUP(M61,'競技区分 (table)'!$A$2:$B$71,2,FALSE),"")</f>
        <v/>
      </c>
      <c r="K61" s="21"/>
      <c r="L61" s="52" t="str">
        <f>IF(G61="◯",VLOOKUP($X61,db!$A$2:$C$309,2,FALSE),"")</f>
        <v/>
      </c>
      <c r="M61" s="52" t="str">
        <f>IF(H61="◯",VLOOKUP($X61,db!$A$2:$C$309,3,FALSE),"")</f>
        <v/>
      </c>
      <c r="O61" s="52">
        <f t="shared" si="4"/>
        <v>0</v>
      </c>
      <c r="P61" s="52">
        <f t="shared" si="5"/>
        <v>0</v>
      </c>
      <c r="Q61" s="52" t="str">
        <f t="shared" si="7"/>
        <v/>
      </c>
      <c r="R61" s="61">
        <f t="shared" si="2"/>
        <v>0</v>
      </c>
      <c r="S61" s="61"/>
      <c r="U61" s="5" t="str">
        <f>IFERROR(VLOOKUP(C61,級段!F$2:G$13,2,FALSE),"")</f>
        <v/>
      </c>
      <c r="V61" s="5" t="str">
        <f t="shared" si="8"/>
        <v/>
      </c>
      <c r="W61" s="5" t="str">
        <f>IFERROR(VLOOKUP(F61,級段!I$2:J$14,2,FALSE),"")</f>
        <v/>
      </c>
      <c r="X61" s="5" t="str">
        <f t="shared" si="6"/>
        <v>00</v>
      </c>
    </row>
    <row r="62" spans="2:24" ht="14.25" customHeight="1" x14ac:dyDescent="0.2">
      <c r="B62" s="37">
        <v>58</v>
      </c>
      <c r="C62" s="40"/>
      <c r="D62" s="41"/>
      <c r="E62" s="42"/>
      <c r="F62" s="43"/>
      <c r="G62" s="55"/>
      <c r="H62" s="41"/>
      <c r="I62" s="66" t="str">
        <f>IFERROR(VLOOKUP(L62,'競技区分 (table)'!$A$2:$B$71,2,FALSE),"")</f>
        <v/>
      </c>
      <c r="J62" s="66" t="str">
        <f>IFERROR(VLOOKUP(M62,'競技区分 (table)'!$A$2:$B$71,2,FALSE),"")</f>
        <v/>
      </c>
      <c r="K62" s="21"/>
      <c r="L62" s="52" t="str">
        <f>IF(G62="◯",VLOOKUP($X62,db!$A$2:$C$309,2,FALSE),"")</f>
        <v/>
      </c>
      <c r="M62" s="52" t="str">
        <f>IF(H62="◯",VLOOKUP($X62,db!$A$2:$C$309,3,FALSE),"")</f>
        <v/>
      </c>
      <c r="O62" s="52">
        <f t="shared" si="4"/>
        <v>0</v>
      </c>
      <c r="P62" s="52">
        <f t="shared" si="5"/>
        <v>0</v>
      </c>
      <c r="Q62" s="52" t="str">
        <f t="shared" si="7"/>
        <v/>
      </c>
      <c r="R62" s="61">
        <f t="shared" si="2"/>
        <v>0</v>
      </c>
      <c r="S62" s="61"/>
      <c r="U62" s="5" t="str">
        <f>IFERROR(VLOOKUP(C62,級段!F$2:G$13,2,FALSE),"")</f>
        <v/>
      </c>
      <c r="V62" s="5" t="str">
        <f t="shared" si="8"/>
        <v/>
      </c>
      <c r="W62" s="5" t="str">
        <f>IFERROR(VLOOKUP(F62,級段!I$2:J$14,2,FALSE),"")</f>
        <v/>
      </c>
      <c r="X62" s="5" t="str">
        <f t="shared" si="6"/>
        <v>00</v>
      </c>
    </row>
    <row r="63" spans="2:24" ht="14.25" customHeight="1" x14ac:dyDescent="0.2">
      <c r="B63" s="37">
        <v>59</v>
      </c>
      <c r="C63" s="40"/>
      <c r="D63" s="41"/>
      <c r="E63" s="42"/>
      <c r="F63" s="43"/>
      <c r="G63" s="55"/>
      <c r="H63" s="41"/>
      <c r="I63" s="66" t="str">
        <f>IFERROR(VLOOKUP(L63,'競技区分 (table)'!$A$2:$B$71,2,FALSE),"")</f>
        <v/>
      </c>
      <c r="J63" s="66" t="str">
        <f>IFERROR(VLOOKUP(M63,'競技区分 (table)'!$A$2:$B$71,2,FALSE),"")</f>
        <v/>
      </c>
      <c r="K63" s="21"/>
      <c r="L63" s="52" t="str">
        <f>IF(G63="◯",VLOOKUP($X63,db!$A$2:$C$309,2,FALSE),"")</f>
        <v/>
      </c>
      <c r="M63" s="52" t="str">
        <f>IF(H63="◯",VLOOKUP($X63,db!$A$2:$C$309,3,FALSE),"")</f>
        <v/>
      </c>
      <c r="O63" s="52">
        <f t="shared" si="4"/>
        <v>0</v>
      </c>
      <c r="P63" s="52">
        <f t="shared" si="5"/>
        <v>0</v>
      </c>
      <c r="Q63" s="52" t="str">
        <f t="shared" si="7"/>
        <v/>
      </c>
      <c r="R63" s="61">
        <f t="shared" si="2"/>
        <v>0</v>
      </c>
      <c r="S63" s="61"/>
      <c r="U63" s="5" t="str">
        <f>IFERROR(VLOOKUP(C63,級段!F$2:G$13,2,FALSE),"")</f>
        <v/>
      </c>
      <c r="V63" s="5" t="str">
        <f t="shared" si="8"/>
        <v/>
      </c>
      <c r="W63" s="5" t="str">
        <f>IFERROR(VLOOKUP(F63,級段!I$2:J$14,2,FALSE),"")</f>
        <v/>
      </c>
      <c r="X63" s="5" t="str">
        <f t="shared" si="6"/>
        <v>00</v>
      </c>
    </row>
    <row r="64" spans="2:24" ht="14.25" customHeight="1" x14ac:dyDescent="0.2">
      <c r="B64" s="37">
        <v>60</v>
      </c>
      <c r="C64" s="40"/>
      <c r="D64" s="41"/>
      <c r="E64" s="42"/>
      <c r="F64" s="43"/>
      <c r="G64" s="55"/>
      <c r="H64" s="41"/>
      <c r="I64" s="66" t="str">
        <f>IFERROR(VLOOKUP(L64,'競技区分 (table)'!$A$2:$B$71,2,FALSE),"")</f>
        <v/>
      </c>
      <c r="J64" s="66" t="str">
        <f>IFERROR(VLOOKUP(M64,'競技区分 (table)'!$A$2:$B$71,2,FALSE),"")</f>
        <v/>
      </c>
      <c r="K64" s="21"/>
      <c r="L64" s="52" t="str">
        <f>IF(G64="◯",VLOOKUP($X64,db!$A$2:$C$309,2,FALSE),"")</f>
        <v/>
      </c>
      <c r="M64" s="52" t="str">
        <f>IF(H64="◯",VLOOKUP($X64,db!$A$2:$C$309,3,FALSE),"")</f>
        <v/>
      </c>
      <c r="O64" s="52">
        <f t="shared" si="4"/>
        <v>0</v>
      </c>
      <c r="P64" s="52">
        <f t="shared" si="5"/>
        <v>0</v>
      </c>
      <c r="Q64" s="52" t="str">
        <f t="shared" si="7"/>
        <v/>
      </c>
      <c r="R64" s="61">
        <f t="shared" si="2"/>
        <v>0</v>
      </c>
      <c r="S64" s="61"/>
      <c r="U64" s="5" t="str">
        <f>IFERROR(VLOOKUP(C64,級段!F$2:G$13,2,FALSE),"")</f>
        <v/>
      </c>
      <c r="V64" s="5" t="str">
        <f t="shared" si="8"/>
        <v/>
      </c>
      <c r="W64" s="5" t="str">
        <f>IFERROR(VLOOKUP(F64,級段!I$2:J$14,2,FALSE),"")</f>
        <v/>
      </c>
      <c r="X64" s="5" t="str">
        <f t="shared" si="6"/>
        <v>00</v>
      </c>
    </row>
    <row r="65" spans="2:24" ht="14.25" customHeight="1" x14ac:dyDescent="0.2">
      <c r="B65" s="37">
        <v>61</v>
      </c>
      <c r="C65" s="40"/>
      <c r="D65" s="41"/>
      <c r="E65" s="42"/>
      <c r="F65" s="43"/>
      <c r="G65" s="55"/>
      <c r="H65" s="41"/>
      <c r="I65" s="66" t="str">
        <f>IFERROR(VLOOKUP(L65,'競技区分 (table)'!$A$2:$B$71,2,FALSE),"")</f>
        <v/>
      </c>
      <c r="J65" s="66" t="str">
        <f>IFERROR(VLOOKUP(M65,'競技区分 (table)'!$A$2:$B$71,2,FALSE),"")</f>
        <v/>
      </c>
      <c r="K65" s="21"/>
      <c r="L65" s="52" t="str">
        <f>IF(G65="◯",VLOOKUP($X65,db!$A$2:$C$309,2,FALSE),"")</f>
        <v/>
      </c>
      <c r="M65" s="52" t="str">
        <f>IF(H65="◯",VLOOKUP($X65,db!$A$2:$C$309,3,FALSE),"")</f>
        <v/>
      </c>
      <c r="O65" s="52">
        <f t="shared" si="4"/>
        <v>0</v>
      </c>
      <c r="P65" s="52">
        <f t="shared" si="5"/>
        <v>0</v>
      </c>
      <c r="Q65" s="52" t="str">
        <f t="shared" si="7"/>
        <v/>
      </c>
      <c r="R65" s="61">
        <f t="shared" si="2"/>
        <v>0</v>
      </c>
      <c r="S65" s="61"/>
      <c r="U65" s="5" t="str">
        <f>IFERROR(VLOOKUP(C65,級段!F$2:G$13,2,FALSE),"")</f>
        <v/>
      </c>
      <c r="V65" s="5" t="str">
        <f t="shared" si="8"/>
        <v/>
      </c>
      <c r="W65" s="5" t="str">
        <f>IFERROR(VLOOKUP(F65,級段!I$2:J$14,2,FALSE),"")</f>
        <v/>
      </c>
      <c r="X65" s="5" t="str">
        <f t="shared" si="6"/>
        <v>00</v>
      </c>
    </row>
    <row r="66" spans="2:24" ht="14.25" customHeight="1" x14ac:dyDescent="0.2">
      <c r="B66" s="37">
        <v>62</v>
      </c>
      <c r="C66" s="40"/>
      <c r="D66" s="41"/>
      <c r="E66" s="42"/>
      <c r="F66" s="43"/>
      <c r="G66" s="55"/>
      <c r="H66" s="41"/>
      <c r="I66" s="66" t="str">
        <f>IFERROR(VLOOKUP(L66,'競技区分 (table)'!$A$2:$B$71,2,FALSE),"")</f>
        <v/>
      </c>
      <c r="J66" s="66" t="str">
        <f>IFERROR(VLOOKUP(M66,'競技区分 (table)'!$A$2:$B$71,2,FALSE),"")</f>
        <v/>
      </c>
      <c r="K66" s="21"/>
      <c r="L66" s="52" t="str">
        <f>IF(G66="◯",VLOOKUP($X66,db!$A$2:$C$309,2,FALSE),"")</f>
        <v/>
      </c>
      <c r="M66" s="52" t="str">
        <f>IF(H66="◯",VLOOKUP($X66,db!$A$2:$C$309,3,FALSE),"")</f>
        <v/>
      </c>
      <c r="O66" s="52">
        <f t="shared" si="4"/>
        <v>0</v>
      </c>
      <c r="P66" s="52">
        <f t="shared" si="5"/>
        <v>0</v>
      </c>
      <c r="Q66" s="52" t="str">
        <f t="shared" si="7"/>
        <v/>
      </c>
      <c r="R66" s="61">
        <f t="shared" si="2"/>
        <v>0</v>
      </c>
      <c r="S66" s="61"/>
      <c r="U66" s="5" t="str">
        <f>IFERROR(VLOOKUP(C66,級段!F$2:G$13,2,FALSE),"")</f>
        <v/>
      </c>
      <c r="V66" s="5" t="str">
        <f t="shared" si="8"/>
        <v/>
      </c>
      <c r="W66" s="5" t="str">
        <f>IFERROR(VLOOKUP(F66,級段!I$2:J$14,2,FALSE),"")</f>
        <v/>
      </c>
      <c r="X66" s="5" t="str">
        <f t="shared" si="6"/>
        <v>00</v>
      </c>
    </row>
    <row r="67" spans="2:24" ht="14.25" customHeight="1" x14ac:dyDescent="0.2">
      <c r="B67" s="37">
        <v>63</v>
      </c>
      <c r="C67" s="40"/>
      <c r="D67" s="41"/>
      <c r="E67" s="42"/>
      <c r="F67" s="43"/>
      <c r="G67" s="55"/>
      <c r="H67" s="41"/>
      <c r="I67" s="66" t="str">
        <f>IFERROR(VLOOKUP(L67,'競技区分 (table)'!$A$2:$B$71,2,FALSE),"")</f>
        <v/>
      </c>
      <c r="J67" s="66" t="str">
        <f>IFERROR(VLOOKUP(M67,'競技区分 (table)'!$A$2:$B$71,2,FALSE),"")</f>
        <v/>
      </c>
      <c r="K67" s="21"/>
      <c r="L67" s="52" t="str">
        <f>IF(G67="◯",VLOOKUP($X67,db!$A$2:$C$309,2,FALSE),"")</f>
        <v/>
      </c>
      <c r="M67" s="52" t="str">
        <f>IF(H67="◯",VLOOKUP($X67,db!$A$2:$C$309,3,FALSE),"")</f>
        <v/>
      </c>
      <c r="O67" s="52">
        <f t="shared" si="4"/>
        <v>0</v>
      </c>
      <c r="P67" s="52">
        <f t="shared" si="5"/>
        <v>0</v>
      </c>
      <c r="Q67" s="52" t="str">
        <f t="shared" si="7"/>
        <v/>
      </c>
      <c r="R67" s="61">
        <f t="shared" si="2"/>
        <v>0</v>
      </c>
      <c r="S67" s="61"/>
      <c r="U67" s="5" t="str">
        <f>IFERROR(VLOOKUP(C67,級段!F$2:G$13,2,FALSE),"")</f>
        <v/>
      </c>
      <c r="V67" s="5" t="str">
        <f t="shared" si="8"/>
        <v/>
      </c>
      <c r="W67" s="5" t="str">
        <f>IFERROR(VLOOKUP(F67,級段!I$2:J$14,2,FALSE),"")</f>
        <v/>
      </c>
      <c r="X67" s="5" t="str">
        <f t="shared" si="6"/>
        <v>00</v>
      </c>
    </row>
    <row r="68" spans="2:24" ht="14.25" customHeight="1" x14ac:dyDescent="0.2">
      <c r="B68" s="37">
        <v>64</v>
      </c>
      <c r="C68" s="40"/>
      <c r="D68" s="41"/>
      <c r="E68" s="42"/>
      <c r="F68" s="43"/>
      <c r="G68" s="55"/>
      <c r="H68" s="41"/>
      <c r="I68" s="66" t="str">
        <f>IFERROR(VLOOKUP(L68,'競技区分 (table)'!$A$2:$B$71,2,FALSE),"")</f>
        <v/>
      </c>
      <c r="J68" s="66" t="str">
        <f>IFERROR(VLOOKUP(M68,'競技区分 (table)'!$A$2:$B$71,2,FALSE),"")</f>
        <v/>
      </c>
      <c r="K68" s="21"/>
      <c r="L68" s="52" t="str">
        <f>IF(G68="◯",VLOOKUP($X68,db!$A$2:$C$309,2,FALSE),"")</f>
        <v/>
      </c>
      <c r="M68" s="52" t="str">
        <f>IF(H68="◯",VLOOKUP($X68,db!$A$2:$C$309,3,FALSE),"")</f>
        <v/>
      </c>
      <c r="O68" s="52">
        <f t="shared" si="4"/>
        <v>0</v>
      </c>
      <c r="P68" s="52">
        <f t="shared" si="5"/>
        <v>0</v>
      </c>
      <c r="Q68" s="52" t="str">
        <f t="shared" si="7"/>
        <v/>
      </c>
      <c r="R68" s="61">
        <f t="shared" si="2"/>
        <v>0</v>
      </c>
      <c r="S68" s="61"/>
      <c r="U68" s="5" t="str">
        <f>IFERROR(VLOOKUP(C68,級段!F$2:G$13,2,FALSE),"")</f>
        <v/>
      </c>
      <c r="V68" s="5" t="str">
        <f t="shared" si="8"/>
        <v/>
      </c>
      <c r="W68" s="5" t="str">
        <f>IFERROR(VLOOKUP(F68,級段!I$2:J$14,2,FALSE),"")</f>
        <v/>
      </c>
      <c r="X68" s="5" t="str">
        <f t="shared" si="6"/>
        <v>00</v>
      </c>
    </row>
    <row r="69" spans="2:24" ht="14.25" customHeight="1" x14ac:dyDescent="0.2">
      <c r="B69" s="37">
        <v>65</v>
      </c>
      <c r="C69" s="40"/>
      <c r="D69" s="41"/>
      <c r="E69" s="42"/>
      <c r="F69" s="43"/>
      <c r="G69" s="55"/>
      <c r="H69" s="41"/>
      <c r="I69" s="66" t="str">
        <f>IFERROR(VLOOKUP(L69,'競技区分 (table)'!$A$2:$B$71,2,FALSE),"")</f>
        <v/>
      </c>
      <c r="J69" s="66" t="str">
        <f>IFERROR(VLOOKUP(M69,'競技区分 (table)'!$A$2:$B$71,2,FALSE),"")</f>
        <v/>
      </c>
      <c r="K69" s="21"/>
      <c r="L69" s="52" t="str">
        <f>IF(G69="◯",VLOOKUP($X69,db!$A$2:$C$309,2,FALSE),"")</f>
        <v/>
      </c>
      <c r="M69" s="52" t="str">
        <f>IF(H69="◯",VLOOKUP($X69,db!$A$2:$C$309,3,FALSE),"")</f>
        <v/>
      </c>
      <c r="O69" s="52">
        <f t="shared" si="4"/>
        <v>0</v>
      </c>
      <c r="P69" s="52">
        <f t="shared" si="5"/>
        <v>0</v>
      </c>
      <c r="Q69" s="52" t="str">
        <f t="shared" ref="Q69:Q100" si="9">IFERROR(IF(O69+P69=2,5000,IF(O69+P69=1,3000,"")),"")</f>
        <v/>
      </c>
      <c r="R69" s="61">
        <f t="shared" si="2"/>
        <v>0</v>
      </c>
      <c r="S69" s="61"/>
      <c r="U69" s="5" t="str">
        <f>IFERROR(VLOOKUP(C69,級段!F$2:G$13,2,FALSE),"")</f>
        <v/>
      </c>
      <c r="V69" s="5" t="str">
        <f t="shared" ref="V69:V100" si="10">IF(D69="男",1,IF(D69="女",2,""))</f>
        <v/>
      </c>
      <c r="W69" s="5" t="str">
        <f>IFERROR(VLOOKUP(F69,級段!I$2:J$14,2,FALSE),"")</f>
        <v/>
      </c>
      <c r="X69" s="5" t="str">
        <f t="shared" si="6"/>
        <v>00</v>
      </c>
    </row>
    <row r="70" spans="2:24" ht="14.25" customHeight="1" x14ac:dyDescent="0.2">
      <c r="B70" s="37">
        <v>66</v>
      </c>
      <c r="C70" s="40"/>
      <c r="D70" s="41"/>
      <c r="E70" s="42"/>
      <c r="F70" s="43"/>
      <c r="G70" s="55"/>
      <c r="H70" s="41"/>
      <c r="I70" s="66" t="str">
        <f>IFERROR(VLOOKUP(L70,'競技区分 (table)'!$A$2:$B$71,2,FALSE),"")</f>
        <v/>
      </c>
      <c r="J70" s="66" t="str">
        <f>IFERROR(VLOOKUP(M70,'競技区分 (table)'!$A$2:$B$71,2,FALSE),"")</f>
        <v/>
      </c>
      <c r="K70" s="21"/>
      <c r="L70" s="52" t="str">
        <f>IF(G70="◯",VLOOKUP($X70,db!$A$2:$C$309,2,FALSE),"")</f>
        <v/>
      </c>
      <c r="M70" s="52" t="str">
        <f>IF(H70="◯",VLOOKUP($X70,db!$A$2:$C$309,3,FALSE),"")</f>
        <v/>
      </c>
      <c r="O70" s="52">
        <f t="shared" si="4"/>
        <v>0</v>
      </c>
      <c r="P70" s="52">
        <f t="shared" si="5"/>
        <v>0</v>
      </c>
      <c r="Q70" s="52" t="str">
        <f t="shared" si="9"/>
        <v/>
      </c>
      <c r="R70" s="61">
        <f t="shared" ref="R70:R124" si="11">+O70+P70</f>
        <v>0</v>
      </c>
      <c r="S70" s="61"/>
      <c r="U70" s="5" t="str">
        <f>IFERROR(VLOOKUP(C70,級段!F$2:G$13,2,FALSE),"")</f>
        <v/>
      </c>
      <c r="V70" s="5" t="str">
        <f t="shared" si="10"/>
        <v/>
      </c>
      <c r="W70" s="5" t="str">
        <f>IFERROR(VLOOKUP(F70,級段!I$2:J$14,2,FALSE),"")</f>
        <v/>
      </c>
      <c r="X70" s="5" t="str">
        <f t="shared" si="6"/>
        <v>00</v>
      </c>
    </row>
    <row r="71" spans="2:24" ht="14.25" customHeight="1" x14ac:dyDescent="0.2">
      <c r="B71" s="37">
        <v>67</v>
      </c>
      <c r="C71" s="40"/>
      <c r="D71" s="41"/>
      <c r="E71" s="42"/>
      <c r="F71" s="43"/>
      <c r="G71" s="55"/>
      <c r="H71" s="41"/>
      <c r="I71" s="66" t="str">
        <f>IFERROR(VLOOKUP(L71,'競技区分 (table)'!$A$2:$B$71,2,FALSE),"")</f>
        <v/>
      </c>
      <c r="J71" s="66" t="str">
        <f>IFERROR(VLOOKUP(M71,'競技区分 (table)'!$A$2:$B$71,2,FALSE),"")</f>
        <v/>
      </c>
      <c r="K71" s="21"/>
      <c r="L71" s="52" t="str">
        <f>IF(G71="◯",VLOOKUP($X71,db!$A$2:$C$309,2,FALSE),"")</f>
        <v/>
      </c>
      <c r="M71" s="52" t="str">
        <f>IF(H71="◯",VLOOKUP($X71,db!$A$2:$C$309,3,FALSE),"")</f>
        <v/>
      </c>
      <c r="O71" s="52">
        <f t="shared" ref="O71:O124" si="12">IF(G71="◯",1,0)</f>
        <v>0</v>
      </c>
      <c r="P71" s="52">
        <f t="shared" ref="P71:P124" si="13">IF(H71="◯",1,0)</f>
        <v>0</v>
      </c>
      <c r="Q71" s="52" t="str">
        <f t="shared" si="9"/>
        <v/>
      </c>
      <c r="R71" s="61">
        <f t="shared" si="11"/>
        <v>0</v>
      </c>
      <c r="S71" s="61"/>
      <c r="U71" s="5" t="str">
        <f>IFERROR(VLOOKUP(C71,級段!F$2:G$13,2,FALSE),"")</f>
        <v/>
      </c>
      <c r="V71" s="5" t="str">
        <f t="shared" si="10"/>
        <v/>
      </c>
      <c r="W71" s="5" t="str">
        <f>IFERROR(VLOOKUP(F71,級段!I$2:J$14,2,FALSE),"")</f>
        <v/>
      </c>
      <c r="X71" s="5" t="str">
        <f t="shared" si="6"/>
        <v>00</v>
      </c>
    </row>
    <row r="72" spans="2:24" ht="14.25" customHeight="1" x14ac:dyDescent="0.2">
      <c r="B72" s="37">
        <v>68</v>
      </c>
      <c r="C72" s="40"/>
      <c r="D72" s="41"/>
      <c r="E72" s="42"/>
      <c r="F72" s="43"/>
      <c r="G72" s="55"/>
      <c r="H72" s="41"/>
      <c r="I72" s="66" t="str">
        <f>IFERROR(VLOOKUP(L72,'競技区分 (table)'!$A$2:$B$71,2,FALSE),"")</f>
        <v/>
      </c>
      <c r="J72" s="66" t="str">
        <f>IFERROR(VLOOKUP(M72,'競技区分 (table)'!$A$2:$B$71,2,FALSE),"")</f>
        <v/>
      </c>
      <c r="K72" s="21"/>
      <c r="L72" s="52" t="str">
        <f>IF(G72="◯",VLOOKUP($X72,db!$A$2:$C$309,2,FALSE),"")</f>
        <v/>
      </c>
      <c r="M72" s="52" t="str">
        <f>IF(H72="◯",VLOOKUP($X72,db!$A$2:$C$309,3,FALSE),"")</f>
        <v/>
      </c>
      <c r="O72" s="52">
        <f t="shared" si="12"/>
        <v>0</v>
      </c>
      <c r="P72" s="52">
        <f t="shared" si="13"/>
        <v>0</v>
      </c>
      <c r="Q72" s="52" t="str">
        <f t="shared" si="9"/>
        <v/>
      </c>
      <c r="R72" s="61">
        <f t="shared" si="11"/>
        <v>0</v>
      </c>
      <c r="S72" s="61"/>
      <c r="U72" s="5" t="str">
        <f>IFERROR(VLOOKUP(C72,級段!F$2:G$13,2,FALSE),"")</f>
        <v/>
      </c>
      <c r="V72" s="5" t="str">
        <f t="shared" si="10"/>
        <v/>
      </c>
      <c r="W72" s="5" t="str">
        <f>IFERROR(VLOOKUP(F72,級段!I$2:J$14,2,FALSE),"")</f>
        <v/>
      </c>
      <c r="X72" s="5" t="str">
        <f t="shared" si="6"/>
        <v>00</v>
      </c>
    </row>
    <row r="73" spans="2:24" ht="14.25" customHeight="1" x14ac:dyDescent="0.2">
      <c r="B73" s="37">
        <v>69</v>
      </c>
      <c r="C73" s="40"/>
      <c r="D73" s="41"/>
      <c r="E73" s="42"/>
      <c r="F73" s="43"/>
      <c r="G73" s="55"/>
      <c r="H73" s="41"/>
      <c r="I73" s="66" t="str">
        <f>IFERROR(VLOOKUP(L73,'競技区分 (table)'!$A$2:$B$71,2,FALSE),"")</f>
        <v/>
      </c>
      <c r="J73" s="66" t="str">
        <f>IFERROR(VLOOKUP(M73,'競技区分 (table)'!$A$2:$B$71,2,FALSE),"")</f>
        <v/>
      </c>
      <c r="K73" s="21"/>
      <c r="L73" s="52" t="str">
        <f>IF(G73="◯",VLOOKUP($X73,db!$A$2:$C$309,2,FALSE),"")</f>
        <v/>
      </c>
      <c r="M73" s="52" t="str">
        <f>IF(H73="◯",VLOOKUP($X73,db!$A$2:$C$309,3,FALSE),"")</f>
        <v/>
      </c>
      <c r="O73" s="52">
        <f t="shared" si="12"/>
        <v>0</v>
      </c>
      <c r="P73" s="52">
        <f t="shared" si="13"/>
        <v>0</v>
      </c>
      <c r="Q73" s="52" t="str">
        <f t="shared" si="9"/>
        <v/>
      </c>
      <c r="R73" s="61">
        <f t="shared" si="11"/>
        <v>0</v>
      </c>
      <c r="S73" s="61"/>
      <c r="U73" s="5" t="str">
        <f>IFERROR(VLOOKUP(C73,級段!F$2:G$13,2,FALSE),"")</f>
        <v/>
      </c>
      <c r="V73" s="5" t="str">
        <f t="shared" si="10"/>
        <v/>
      </c>
      <c r="W73" s="5" t="str">
        <f>IFERROR(VLOOKUP(F73,級段!I$2:J$14,2,FALSE),"")</f>
        <v/>
      </c>
      <c r="X73" s="5" t="str">
        <f t="shared" si="6"/>
        <v>00</v>
      </c>
    </row>
    <row r="74" spans="2:24" ht="14.25" customHeight="1" x14ac:dyDescent="0.2">
      <c r="B74" s="37">
        <v>70</v>
      </c>
      <c r="C74" s="40"/>
      <c r="D74" s="41"/>
      <c r="E74" s="42"/>
      <c r="F74" s="43"/>
      <c r="G74" s="55"/>
      <c r="H74" s="41"/>
      <c r="I74" s="66" t="str">
        <f>IFERROR(VLOOKUP(L74,'競技区分 (table)'!$A$2:$B$71,2,FALSE),"")</f>
        <v/>
      </c>
      <c r="J74" s="66" t="str">
        <f>IFERROR(VLOOKUP(M74,'競技区分 (table)'!$A$2:$B$71,2,FALSE),"")</f>
        <v/>
      </c>
      <c r="K74" s="21"/>
      <c r="L74" s="52" t="str">
        <f>IF(G74="◯",VLOOKUP($X74,db!$A$2:$C$309,2,FALSE),"")</f>
        <v/>
      </c>
      <c r="M74" s="52" t="str">
        <f>IF(H74="◯",VLOOKUP($X74,db!$A$2:$C$309,3,FALSE),"")</f>
        <v/>
      </c>
      <c r="O74" s="52">
        <f t="shared" si="12"/>
        <v>0</v>
      </c>
      <c r="P74" s="52">
        <f t="shared" si="13"/>
        <v>0</v>
      </c>
      <c r="Q74" s="52" t="str">
        <f t="shared" si="9"/>
        <v/>
      </c>
      <c r="R74" s="61">
        <f t="shared" si="11"/>
        <v>0</v>
      </c>
      <c r="S74" s="61"/>
      <c r="U74" s="5" t="str">
        <f>IFERROR(VLOOKUP(C74,級段!F$2:G$13,2,FALSE),"")</f>
        <v/>
      </c>
      <c r="V74" s="5" t="str">
        <f t="shared" si="10"/>
        <v/>
      </c>
      <c r="W74" s="5" t="str">
        <f>IFERROR(VLOOKUP(F74,級段!I$2:J$14,2,FALSE),"")</f>
        <v/>
      </c>
      <c r="X74" s="5" t="str">
        <f t="shared" si="6"/>
        <v>00</v>
      </c>
    </row>
    <row r="75" spans="2:24" ht="14.25" customHeight="1" x14ac:dyDescent="0.2">
      <c r="B75" s="37">
        <v>71</v>
      </c>
      <c r="C75" s="40"/>
      <c r="D75" s="41"/>
      <c r="E75" s="42"/>
      <c r="F75" s="43"/>
      <c r="G75" s="55"/>
      <c r="H75" s="41"/>
      <c r="I75" s="66" t="str">
        <f>IFERROR(VLOOKUP(L75,'競技区分 (table)'!$A$2:$B$71,2,FALSE),"")</f>
        <v/>
      </c>
      <c r="J75" s="66" t="str">
        <f>IFERROR(VLOOKUP(M75,'競技区分 (table)'!$A$2:$B$71,2,FALSE),"")</f>
        <v/>
      </c>
      <c r="K75" s="21"/>
      <c r="L75" s="52" t="str">
        <f>IF(G75="◯",VLOOKUP($X75,db!$A$2:$C$309,2,FALSE),"")</f>
        <v/>
      </c>
      <c r="M75" s="52" t="str">
        <f>IF(H75="◯",VLOOKUP($X75,db!$A$2:$C$309,3,FALSE),"")</f>
        <v/>
      </c>
      <c r="O75" s="52">
        <f t="shared" si="12"/>
        <v>0</v>
      </c>
      <c r="P75" s="52">
        <f t="shared" si="13"/>
        <v>0</v>
      </c>
      <c r="Q75" s="52" t="str">
        <f t="shared" si="9"/>
        <v/>
      </c>
      <c r="R75" s="61">
        <f t="shared" si="11"/>
        <v>0</v>
      </c>
      <c r="S75" s="61"/>
      <c r="U75" s="5" t="str">
        <f>IFERROR(VLOOKUP(C75,級段!F$2:G$13,2,FALSE),"")</f>
        <v/>
      </c>
      <c r="V75" s="5" t="str">
        <f t="shared" si="10"/>
        <v/>
      </c>
      <c r="W75" s="5" t="str">
        <f>IFERROR(VLOOKUP(F75,級段!I$2:J$14,2,FALSE),"")</f>
        <v/>
      </c>
      <c r="X75" s="5" t="str">
        <f t="shared" ref="X75:X124" si="14">CONCATENATE(U75,0,V75,0,W75)</f>
        <v>00</v>
      </c>
    </row>
    <row r="76" spans="2:24" ht="14.25" customHeight="1" x14ac:dyDescent="0.2">
      <c r="B76" s="37">
        <v>72</v>
      </c>
      <c r="C76" s="40"/>
      <c r="D76" s="41"/>
      <c r="E76" s="42"/>
      <c r="F76" s="43"/>
      <c r="G76" s="55"/>
      <c r="H76" s="41"/>
      <c r="I76" s="66" t="str">
        <f>IFERROR(VLOOKUP(L76,'競技区分 (table)'!$A$2:$B$71,2,FALSE),"")</f>
        <v/>
      </c>
      <c r="J76" s="66" t="str">
        <f>IFERROR(VLOOKUP(M76,'競技区分 (table)'!$A$2:$B$71,2,FALSE),"")</f>
        <v/>
      </c>
      <c r="K76" s="21"/>
      <c r="L76" s="52" t="str">
        <f>IF(G76="◯",VLOOKUP($X76,db!$A$2:$C$309,2,FALSE),"")</f>
        <v/>
      </c>
      <c r="M76" s="52" t="str">
        <f>IF(H76="◯",VLOOKUP($X76,db!$A$2:$C$309,3,FALSE),"")</f>
        <v/>
      </c>
      <c r="O76" s="52">
        <f t="shared" si="12"/>
        <v>0</v>
      </c>
      <c r="P76" s="52">
        <f t="shared" si="13"/>
        <v>0</v>
      </c>
      <c r="Q76" s="52" t="str">
        <f t="shared" si="9"/>
        <v/>
      </c>
      <c r="R76" s="61">
        <f t="shared" si="11"/>
        <v>0</v>
      </c>
      <c r="S76" s="61"/>
      <c r="U76" s="5" t="str">
        <f>IFERROR(VLOOKUP(C76,級段!F$2:G$13,2,FALSE),"")</f>
        <v/>
      </c>
      <c r="V76" s="5" t="str">
        <f t="shared" si="10"/>
        <v/>
      </c>
      <c r="W76" s="5" t="str">
        <f>IFERROR(VLOOKUP(F76,級段!I$2:J$14,2,FALSE),"")</f>
        <v/>
      </c>
      <c r="X76" s="5" t="str">
        <f t="shared" si="14"/>
        <v>00</v>
      </c>
    </row>
    <row r="77" spans="2:24" ht="14.25" customHeight="1" x14ac:dyDescent="0.2">
      <c r="B77" s="37">
        <v>73</v>
      </c>
      <c r="C77" s="40"/>
      <c r="D77" s="41"/>
      <c r="E77" s="42"/>
      <c r="F77" s="43"/>
      <c r="G77" s="55"/>
      <c r="H77" s="41"/>
      <c r="I77" s="66" t="str">
        <f>IFERROR(VLOOKUP(L77,'競技区分 (table)'!$A$2:$B$71,2,FALSE),"")</f>
        <v/>
      </c>
      <c r="J77" s="66" t="str">
        <f>IFERROR(VLOOKUP(M77,'競技区分 (table)'!$A$2:$B$71,2,FALSE),"")</f>
        <v/>
      </c>
      <c r="K77" s="21"/>
      <c r="L77" s="52" t="str">
        <f>IF(G77="◯",VLOOKUP($X77,db!$A$2:$C$309,2,FALSE),"")</f>
        <v/>
      </c>
      <c r="M77" s="52" t="str">
        <f>IF(H77="◯",VLOOKUP($X77,db!$A$2:$C$309,3,FALSE),"")</f>
        <v/>
      </c>
      <c r="O77" s="52">
        <f t="shared" si="12"/>
        <v>0</v>
      </c>
      <c r="P77" s="52">
        <f t="shared" si="13"/>
        <v>0</v>
      </c>
      <c r="Q77" s="52" t="str">
        <f t="shared" si="9"/>
        <v/>
      </c>
      <c r="R77" s="61">
        <f t="shared" si="11"/>
        <v>0</v>
      </c>
      <c r="S77" s="61"/>
      <c r="U77" s="5" t="str">
        <f>IFERROR(VLOOKUP(C77,級段!F$2:G$13,2,FALSE),"")</f>
        <v/>
      </c>
      <c r="V77" s="5" t="str">
        <f t="shared" si="10"/>
        <v/>
      </c>
      <c r="W77" s="5" t="str">
        <f>IFERROR(VLOOKUP(F77,級段!I$2:J$14,2,FALSE),"")</f>
        <v/>
      </c>
      <c r="X77" s="5" t="str">
        <f t="shared" si="14"/>
        <v>00</v>
      </c>
    </row>
    <row r="78" spans="2:24" ht="14.25" customHeight="1" x14ac:dyDescent="0.2">
      <c r="B78" s="37">
        <v>74</v>
      </c>
      <c r="C78" s="40"/>
      <c r="D78" s="41"/>
      <c r="E78" s="42"/>
      <c r="F78" s="43"/>
      <c r="G78" s="55"/>
      <c r="H78" s="41"/>
      <c r="I78" s="66" t="str">
        <f>IFERROR(VLOOKUP(L78,'競技区分 (table)'!$A$2:$B$71,2,FALSE),"")</f>
        <v/>
      </c>
      <c r="J78" s="66" t="str">
        <f>IFERROR(VLOOKUP(M78,'競技区分 (table)'!$A$2:$B$71,2,FALSE),"")</f>
        <v/>
      </c>
      <c r="K78" s="21"/>
      <c r="L78" s="52" t="str">
        <f>IF(G78="◯",VLOOKUP($X78,db!$A$2:$C$309,2,FALSE),"")</f>
        <v/>
      </c>
      <c r="M78" s="52" t="str">
        <f>IF(H78="◯",VLOOKUP($X78,db!$A$2:$C$309,3,FALSE),"")</f>
        <v/>
      </c>
      <c r="O78" s="52">
        <f t="shared" si="12"/>
        <v>0</v>
      </c>
      <c r="P78" s="52">
        <f t="shared" si="13"/>
        <v>0</v>
      </c>
      <c r="Q78" s="52" t="str">
        <f t="shared" si="9"/>
        <v/>
      </c>
      <c r="R78" s="61">
        <f t="shared" si="11"/>
        <v>0</v>
      </c>
      <c r="S78" s="61"/>
      <c r="U78" s="5" t="str">
        <f>IFERROR(VLOOKUP(C78,級段!F$2:G$13,2,FALSE),"")</f>
        <v/>
      </c>
      <c r="V78" s="5" t="str">
        <f t="shared" si="10"/>
        <v/>
      </c>
      <c r="W78" s="5" t="str">
        <f>IFERROR(VLOOKUP(F78,級段!I$2:J$14,2,FALSE),"")</f>
        <v/>
      </c>
      <c r="X78" s="5" t="str">
        <f t="shared" si="14"/>
        <v>00</v>
      </c>
    </row>
    <row r="79" spans="2:24" ht="14.25" customHeight="1" x14ac:dyDescent="0.2">
      <c r="B79" s="37">
        <v>75</v>
      </c>
      <c r="C79" s="40"/>
      <c r="D79" s="41"/>
      <c r="E79" s="42"/>
      <c r="F79" s="43"/>
      <c r="G79" s="55"/>
      <c r="H79" s="41"/>
      <c r="I79" s="66" t="str">
        <f>IFERROR(VLOOKUP(L79,'競技区分 (table)'!$A$2:$B$71,2,FALSE),"")</f>
        <v/>
      </c>
      <c r="J79" s="66" t="str">
        <f>IFERROR(VLOOKUP(M79,'競技区分 (table)'!$A$2:$B$71,2,FALSE),"")</f>
        <v/>
      </c>
      <c r="K79" s="21"/>
      <c r="L79" s="52" t="str">
        <f>IF(G79="◯",VLOOKUP($X79,db!$A$2:$C$309,2,FALSE),"")</f>
        <v/>
      </c>
      <c r="M79" s="52" t="str">
        <f>IF(H79="◯",VLOOKUP($X79,db!$A$2:$C$309,3,FALSE),"")</f>
        <v/>
      </c>
      <c r="O79" s="52">
        <f t="shared" si="12"/>
        <v>0</v>
      </c>
      <c r="P79" s="52">
        <f t="shared" si="13"/>
        <v>0</v>
      </c>
      <c r="Q79" s="52" t="str">
        <f t="shared" si="9"/>
        <v/>
      </c>
      <c r="R79" s="61">
        <f t="shared" si="11"/>
        <v>0</v>
      </c>
      <c r="S79" s="61"/>
      <c r="U79" s="5" t="str">
        <f>IFERROR(VLOOKUP(C79,級段!F$2:G$13,2,FALSE),"")</f>
        <v/>
      </c>
      <c r="V79" s="5" t="str">
        <f t="shared" si="10"/>
        <v/>
      </c>
      <c r="W79" s="5" t="str">
        <f>IFERROR(VLOOKUP(F79,級段!I$2:J$14,2,FALSE),"")</f>
        <v/>
      </c>
      <c r="X79" s="5" t="str">
        <f t="shared" si="14"/>
        <v>00</v>
      </c>
    </row>
    <row r="80" spans="2:24" ht="14.25" customHeight="1" x14ac:dyDescent="0.2">
      <c r="B80" s="37">
        <v>76</v>
      </c>
      <c r="C80" s="40"/>
      <c r="D80" s="41"/>
      <c r="E80" s="42"/>
      <c r="F80" s="43"/>
      <c r="G80" s="55"/>
      <c r="H80" s="41"/>
      <c r="I80" s="66" t="str">
        <f>IFERROR(VLOOKUP(L80,'競技区分 (table)'!$A$2:$B$71,2,FALSE),"")</f>
        <v/>
      </c>
      <c r="J80" s="66" t="str">
        <f>IFERROR(VLOOKUP(M80,'競技区分 (table)'!$A$2:$B$71,2,FALSE),"")</f>
        <v/>
      </c>
      <c r="K80" s="21"/>
      <c r="L80" s="52" t="str">
        <f>IF(G80="◯",VLOOKUP($X80,db!$A$2:$C$309,2,FALSE),"")</f>
        <v/>
      </c>
      <c r="M80" s="52" t="str">
        <f>IF(H80="◯",VLOOKUP($X80,db!$A$2:$C$309,3,FALSE),"")</f>
        <v/>
      </c>
      <c r="O80" s="52">
        <f t="shared" si="12"/>
        <v>0</v>
      </c>
      <c r="P80" s="52">
        <f t="shared" si="13"/>
        <v>0</v>
      </c>
      <c r="Q80" s="52" t="str">
        <f t="shared" si="9"/>
        <v/>
      </c>
      <c r="R80" s="61">
        <f t="shared" si="11"/>
        <v>0</v>
      </c>
      <c r="S80" s="61"/>
      <c r="U80" s="5" t="str">
        <f>IFERROR(VLOOKUP(C80,級段!F$2:G$13,2,FALSE),"")</f>
        <v/>
      </c>
      <c r="V80" s="5" t="str">
        <f t="shared" si="10"/>
        <v/>
      </c>
      <c r="W80" s="5" t="str">
        <f>IFERROR(VLOOKUP(F80,級段!I$2:J$14,2,FALSE),"")</f>
        <v/>
      </c>
      <c r="X80" s="5" t="str">
        <f t="shared" si="14"/>
        <v>00</v>
      </c>
    </row>
    <row r="81" spans="2:24" ht="14.25" customHeight="1" x14ac:dyDescent="0.2">
      <c r="B81" s="37">
        <v>77</v>
      </c>
      <c r="C81" s="40"/>
      <c r="D81" s="41"/>
      <c r="E81" s="42"/>
      <c r="F81" s="43"/>
      <c r="G81" s="55"/>
      <c r="H81" s="41"/>
      <c r="I81" s="66" t="str">
        <f>IFERROR(VLOOKUP(L81,'競技区分 (table)'!$A$2:$B$71,2,FALSE),"")</f>
        <v/>
      </c>
      <c r="J81" s="66" t="str">
        <f>IFERROR(VLOOKUP(M81,'競技区分 (table)'!$A$2:$B$71,2,FALSE),"")</f>
        <v/>
      </c>
      <c r="K81" s="21"/>
      <c r="L81" s="52" t="str">
        <f>IF(G81="◯",VLOOKUP($X81,db!$A$2:$C$309,2,FALSE),"")</f>
        <v/>
      </c>
      <c r="M81" s="52" t="str">
        <f>IF(H81="◯",VLOOKUP($X81,db!$A$2:$C$309,3,FALSE),"")</f>
        <v/>
      </c>
      <c r="O81" s="52">
        <f t="shared" si="12"/>
        <v>0</v>
      </c>
      <c r="P81" s="52">
        <f t="shared" si="13"/>
        <v>0</v>
      </c>
      <c r="Q81" s="52" t="str">
        <f t="shared" si="9"/>
        <v/>
      </c>
      <c r="R81" s="61">
        <f t="shared" si="11"/>
        <v>0</v>
      </c>
      <c r="S81" s="61"/>
      <c r="U81" s="5" t="str">
        <f>IFERROR(VLOOKUP(C81,級段!F$2:G$13,2,FALSE),"")</f>
        <v/>
      </c>
      <c r="V81" s="5" t="str">
        <f t="shared" si="10"/>
        <v/>
      </c>
      <c r="W81" s="5" t="str">
        <f>IFERROR(VLOOKUP(F81,級段!I$2:J$14,2,FALSE),"")</f>
        <v/>
      </c>
      <c r="X81" s="5" t="str">
        <f t="shared" si="14"/>
        <v>00</v>
      </c>
    </row>
    <row r="82" spans="2:24" ht="14.25" customHeight="1" x14ac:dyDescent="0.2">
      <c r="B82" s="37">
        <v>78</v>
      </c>
      <c r="C82" s="40"/>
      <c r="D82" s="41"/>
      <c r="E82" s="42"/>
      <c r="F82" s="43"/>
      <c r="G82" s="55"/>
      <c r="H82" s="41"/>
      <c r="I82" s="66" t="str">
        <f>IFERROR(VLOOKUP(L82,'競技区分 (table)'!$A$2:$B$71,2,FALSE),"")</f>
        <v/>
      </c>
      <c r="J82" s="66" t="str">
        <f>IFERROR(VLOOKUP(M82,'競技区分 (table)'!$A$2:$B$71,2,FALSE),"")</f>
        <v/>
      </c>
      <c r="K82" s="21"/>
      <c r="L82" s="52" t="str">
        <f>IF(G82="◯",VLOOKUP($X82,db!$A$2:$C$309,2,FALSE),"")</f>
        <v/>
      </c>
      <c r="M82" s="52" t="str">
        <f>IF(H82="◯",VLOOKUP($X82,db!$A$2:$C$309,3,FALSE),"")</f>
        <v/>
      </c>
      <c r="O82" s="52">
        <f t="shared" si="12"/>
        <v>0</v>
      </c>
      <c r="P82" s="52">
        <f t="shared" si="13"/>
        <v>0</v>
      </c>
      <c r="Q82" s="52" t="str">
        <f t="shared" si="9"/>
        <v/>
      </c>
      <c r="R82" s="61">
        <f t="shared" si="11"/>
        <v>0</v>
      </c>
      <c r="S82" s="61"/>
      <c r="U82" s="5" t="str">
        <f>IFERROR(VLOOKUP(C82,級段!F$2:G$13,2,FALSE),"")</f>
        <v/>
      </c>
      <c r="V82" s="5" t="str">
        <f t="shared" si="10"/>
        <v/>
      </c>
      <c r="W82" s="5" t="str">
        <f>IFERROR(VLOOKUP(F82,級段!I$2:J$14,2,FALSE),"")</f>
        <v/>
      </c>
      <c r="X82" s="5" t="str">
        <f t="shared" si="14"/>
        <v>00</v>
      </c>
    </row>
    <row r="83" spans="2:24" ht="14.25" customHeight="1" x14ac:dyDescent="0.2">
      <c r="B83" s="37">
        <v>79</v>
      </c>
      <c r="C83" s="40"/>
      <c r="D83" s="41"/>
      <c r="E83" s="42"/>
      <c r="F83" s="43"/>
      <c r="G83" s="55"/>
      <c r="H83" s="41"/>
      <c r="I83" s="66" t="str">
        <f>IFERROR(VLOOKUP(L83,'競技区分 (table)'!$A$2:$B$71,2,FALSE),"")</f>
        <v/>
      </c>
      <c r="J83" s="66" t="str">
        <f>IFERROR(VLOOKUP(M83,'競技区分 (table)'!$A$2:$B$71,2,FALSE),"")</f>
        <v/>
      </c>
      <c r="K83" s="21"/>
      <c r="L83" s="52" t="str">
        <f>IF(G83="◯",VLOOKUP($X83,db!$A$2:$C$309,2,FALSE),"")</f>
        <v/>
      </c>
      <c r="M83" s="52" t="str">
        <f>IF(H83="◯",VLOOKUP($X83,db!$A$2:$C$309,3,FALSE),"")</f>
        <v/>
      </c>
      <c r="O83" s="52">
        <f t="shared" si="12"/>
        <v>0</v>
      </c>
      <c r="P83" s="52">
        <f t="shared" si="13"/>
        <v>0</v>
      </c>
      <c r="Q83" s="52" t="str">
        <f t="shared" si="9"/>
        <v/>
      </c>
      <c r="R83" s="61">
        <f t="shared" si="11"/>
        <v>0</v>
      </c>
      <c r="S83" s="61"/>
      <c r="U83" s="5" t="str">
        <f>IFERROR(VLOOKUP(C83,級段!F$2:G$13,2,FALSE),"")</f>
        <v/>
      </c>
      <c r="V83" s="5" t="str">
        <f t="shared" si="10"/>
        <v/>
      </c>
      <c r="W83" s="5" t="str">
        <f>IFERROR(VLOOKUP(F83,級段!I$2:J$14,2,FALSE),"")</f>
        <v/>
      </c>
      <c r="X83" s="5" t="str">
        <f t="shared" si="14"/>
        <v>00</v>
      </c>
    </row>
    <row r="84" spans="2:24" ht="14.25" customHeight="1" x14ac:dyDescent="0.2">
      <c r="B84" s="37">
        <v>80</v>
      </c>
      <c r="C84" s="40"/>
      <c r="D84" s="41"/>
      <c r="E84" s="42"/>
      <c r="F84" s="43"/>
      <c r="G84" s="55"/>
      <c r="H84" s="41"/>
      <c r="I84" s="66" t="str">
        <f>IFERROR(VLOOKUP(L84,'競技区分 (table)'!$A$2:$B$71,2,FALSE),"")</f>
        <v/>
      </c>
      <c r="J84" s="66" t="str">
        <f>IFERROR(VLOOKUP(M84,'競技区分 (table)'!$A$2:$B$71,2,FALSE),"")</f>
        <v/>
      </c>
      <c r="K84" s="21"/>
      <c r="L84" s="52" t="str">
        <f>IF(G84="◯",VLOOKUP($X84,db!$A$2:$C$309,2,FALSE),"")</f>
        <v/>
      </c>
      <c r="M84" s="52" t="str">
        <f>IF(H84="◯",VLOOKUP($X84,db!$A$2:$C$309,3,FALSE),"")</f>
        <v/>
      </c>
      <c r="O84" s="52">
        <f t="shared" si="12"/>
        <v>0</v>
      </c>
      <c r="P84" s="52">
        <f t="shared" si="13"/>
        <v>0</v>
      </c>
      <c r="Q84" s="52" t="str">
        <f t="shared" si="9"/>
        <v/>
      </c>
      <c r="R84" s="61">
        <f t="shared" si="11"/>
        <v>0</v>
      </c>
      <c r="S84" s="61"/>
      <c r="U84" s="5" t="str">
        <f>IFERROR(VLOOKUP(C84,級段!F$2:G$13,2,FALSE),"")</f>
        <v/>
      </c>
      <c r="V84" s="5" t="str">
        <f t="shared" si="10"/>
        <v/>
      </c>
      <c r="W84" s="5" t="str">
        <f>IFERROR(VLOOKUP(F84,級段!I$2:J$14,2,FALSE),"")</f>
        <v/>
      </c>
      <c r="X84" s="5" t="str">
        <f t="shared" si="14"/>
        <v>00</v>
      </c>
    </row>
    <row r="85" spans="2:24" ht="14.25" customHeight="1" x14ac:dyDescent="0.2">
      <c r="B85" s="37">
        <v>81</v>
      </c>
      <c r="C85" s="40"/>
      <c r="D85" s="41"/>
      <c r="E85" s="42"/>
      <c r="F85" s="43"/>
      <c r="G85" s="55"/>
      <c r="H85" s="41"/>
      <c r="I85" s="66" t="str">
        <f>IFERROR(VLOOKUP(L85,'競技区分 (table)'!$A$2:$B$71,2,FALSE),"")</f>
        <v/>
      </c>
      <c r="J85" s="66" t="str">
        <f>IFERROR(VLOOKUP(M85,'競技区分 (table)'!$A$2:$B$71,2,FALSE),"")</f>
        <v/>
      </c>
      <c r="K85" s="21"/>
      <c r="L85" s="52" t="str">
        <f>IF(G85="◯",VLOOKUP($X85,db!$A$2:$C$309,2,FALSE),"")</f>
        <v/>
      </c>
      <c r="M85" s="52" t="str">
        <f>IF(H85="◯",VLOOKUP($X85,db!$A$2:$C$309,3,FALSE),"")</f>
        <v/>
      </c>
      <c r="O85" s="52">
        <f t="shared" si="12"/>
        <v>0</v>
      </c>
      <c r="P85" s="52">
        <f t="shared" si="13"/>
        <v>0</v>
      </c>
      <c r="Q85" s="52" t="str">
        <f t="shared" si="9"/>
        <v/>
      </c>
      <c r="R85" s="61">
        <f t="shared" si="11"/>
        <v>0</v>
      </c>
      <c r="S85" s="61"/>
      <c r="U85" s="5" t="str">
        <f>IFERROR(VLOOKUP(C85,級段!F$2:G$13,2,FALSE),"")</f>
        <v/>
      </c>
      <c r="V85" s="5" t="str">
        <f t="shared" si="10"/>
        <v/>
      </c>
      <c r="W85" s="5" t="str">
        <f>IFERROR(VLOOKUP(F85,級段!I$2:J$14,2,FALSE),"")</f>
        <v/>
      </c>
      <c r="X85" s="5" t="str">
        <f t="shared" si="14"/>
        <v>00</v>
      </c>
    </row>
    <row r="86" spans="2:24" ht="14.25" customHeight="1" x14ac:dyDescent="0.2">
      <c r="B86" s="37">
        <v>82</v>
      </c>
      <c r="C86" s="40"/>
      <c r="D86" s="41"/>
      <c r="E86" s="42"/>
      <c r="F86" s="43"/>
      <c r="G86" s="55"/>
      <c r="H86" s="41"/>
      <c r="I86" s="66" t="str">
        <f>IFERROR(VLOOKUP(L86,'競技区分 (table)'!$A$2:$B$71,2,FALSE),"")</f>
        <v/>
      </c>
      <c r="J86" s="66" t="str">
        <f>IFERROR(VLOOKUP(M86,'競技区分 (table)'!$A$2:$B$71,2,FALSE),"")</f>
        <v/>
      </c>
      <c r="K86" s="21"/>
      <c r="L86" s="52" t="str">
        <f>IF(G86="◯",VLOOKUP($X86,db!$A$2:$C$309,2,FALSE),"")</f>
        <v/>
      </c>
      <c r="M86" s="52" t="str">
        <f>IF(H86="◯",VLOOKUP($X86,db!$A$2:$C$309,3,FALSE),"")</f>
        <v/>
      </c>
      <c r="O86" s="52">
        <f t="shared" si="12"/>
        <v>0</v>
      </c>
      <c r="P86" s="52">
        <f t="shared" si="13"/>
        <v>0</v>
      </c>
      <c r="Q86" s="52" t="str">
        <f t="shared" si="9"/>
        <v/>
      </c>
      <c r="R86" s="61">
        <f t="shared" si="11"/>
        <v>0</v>
      </c>
      <c r="S86" s="61"/>
      <c r="U86" s="5" t="str">
        <f>IFERROR(VLOOKUP(C86,級段!F$2:G$13,2,FALSE),"")</f>
        <v/>
      </c>
      <c r="V86" s="5" t="str">
        <f t="shared" si="10"/>
        <v/>
      </c>
      <c r="W86" s="5" t="str">
        <f>IFERROR(VLOOKUP(F86,級段!I$2:J$14,2,FALSE),"")</f>
        <v/>
      </c>
      <c r="X86" s="5" t="str">
        <f t="shared" si="14"/>
        <v>00</v>
      </c>
    </row>
    <row r="87" spans="2:24" ht="14.25" customHeight="1" x14ac:dyDescent="0.2">
      <c r="B87" s="37">
        <v>83</v>
      </c>
      <c r="C87" s="40"/>
      <c r="D87" s="41"/>
      <c r="E87" s="42"/>
      <c r="F87" s="43"/>
      <c r="G87" s="55"/>
      <c r="H87" s="41"/>
      <c r="I87" s="66" t="str">
        <f>IFERROR(VLOOKUP(L87,'競技区分 (table)'!$A$2:$B$71,2,FALSE),"")</f>
        <v/>
      </c>
      <c r="J87" s="66" t="str">
        <f>IFERROR(VLOOKUP(M87,'競技区分 (table)'!$A$2:$B$71,2,FALSE),"")</f>
        <v/>
      </c>
      <c r="K87" s="21"/>
      <c r="L87" s="52" t="str">
        <f>IF(G87="◯",VLOOKUP($X87,db!$A$2:$C$309,2,FALSE),"")</f>
        <v/>
      </c>
      <c r="M87" s="52" t="str">
        <f>IF(H87="◯",VLOOKUP($X87,db!$A$2:$C$309,3,FALSE),"")</f>
        <v/>
      </c>
      <c r="O87" s="52">
        <f t="shared" si="12"/>
        <v>0</v>
      </c>
      <c r="P87" s="52">
        <f t="shared" si="13"/>
        <v>0</v>
      </c>
      <c r="Q87" s="52" t="str">
        <f t="shared" si="9"/>
        <v/>
      </c>
      <c r="R87" s="61">
        <f t="shared" si="11"/>
        <v>0</v>
      </c>
      <c r="S87" s="61"/>
      <c r="U87" s="5" t="str">
        <f>IFERROR(VLOOKUP(C87,級段!F$2:G$13,2,FALSE),"")</f>
        <v/>
      </c>
      <c r="V87" s="5" t="str">
        <f t="shared" si="10"/>
        <v/>
      </c>
      <c r="W87" s="5" t="str">
        <f>IFERROR(VLOOKUP(F87,級段!I$2:J$14,2,FALSE),"")</f>
        <v/>
      </c>
      <c r="X87" s="5" t="str">
        <f t="shared" si="14"/>
        <v>00</v>
      </c>
    </row>
    <row r="88" spans="2:24" ht="14.25" customHeight="1" x14ac:dyDescent="0.2">
      <c r="B88" s="37">
        <v>84</v>
      </c>
      <c r="C88" s="40"/>
      <c r="D88" s="41"/>
      <c r="E88" s="42"/>
      <c r="F88" s="43"/>
      <c r="G88" s="55"/>
      <c r="H88" s="41"/>
      <c r="I88" s="66" t="str">
        <f>IFERROR(VLOOKUP(L88,'競技区分 (table)'!$A$2:$B$71,2,FALSE),"")</f>
        <v/>
      </c>
      <c r="J88" s="66" t="str">
        <f>IFERROR(VLOOKUP(M88,'競技区分 (table)'!$A$2:$B$71,2,FALSE),"")</f>
        <v/>
      </c>
      <c r="K88" s="21"/>
      <c r="L88" s="52" t="str">
        <f>IF(G88="◯",VLOOKUP($X88,db!$A$2:$C$309,2,FALSE),"")</f>
        <v/>
      </c>
      <c r="M88" s="52" t="str">
        <f>IF(H88="◯",VLOOKUP($X88,db!$A$2:$C$309,3,FALSE),"")</f>
        <v/>
      </c>
      <c r="O88" s="52">
        <f t="shared" si="12"/>
        <v>0</v>
      </c>
      <c r="P88" s="52">
        <f t="shared" si="13"/>
        <v>0</v>
      </c>
      <c r="Q88" s="52" t="str">
        <f t="shared" si="9"/>
        <v/>
      </c>
      <c r="R88" s="61">
        <f t="shared" si="11"/>
        <v>0</v>
      </c>
      <c r="S88" s="61"/>
      <c r="U88" s="5" t="str">
        <f>IFERROR(VLOOKUP(C88,級段!F$2:G$13,2,FALSE),"")</f>
        <v/>
      </c>
      <c r="V88" s="5" t="str">
        <f t="shared" si="10"/>
        <v/>
      </c>
      <c r="W88" s="5" t="str">
        <f>IFERROR(VLOOKUP(F88,級段!I$2:J$14,2,FALSE),"")</f>
        <v/>
      </c>
      <c r="X88" s="5" t="str">
        <f t="shared" si="14"/>
        <v>00</v>
      </c>
    </row>
    <row r="89" spans="2:24" ht="14.25" customHeight="1" x14ac:dyDescent="0.2">
      <c r="B89" s="37">
        <v>85</v>
      </c>
      <c r="C89" s="40"/>
      <c r="D89" s="41"/>
      <c r="E89" s="42"/>
      <c r="F89" s="43"/>
      <c r="G89" s="55"/>
      <c r="H89" s="41"/>
      <c r="I89" s="66" t="str">
        <f>IFERROR(VLOOKUP(L89,'競技区分 (table)'!$A$2:$B$71,2,FALSE),"")</f>
        <v/>
      </c>
      <c r="J89" s="66" t="str">
        <f>IFERROR(VLOOKUP(M89,'競技区分 (table)'!$A$2:$B$71,2,FALSE),"")</f>
        <v/>
      </c>
      <c r="K89" s="21"/>
      <c r="L89" s="52" t="str">
        <f>IF(G89="◯",VLOOKUP($X89,db!$A$2:$C$309,2,FALSE),"")</f>
        <v/>
      </c>
      <c r="M89" s="52" t="str">
        <f>IF(H89="◯",VLOOKUP($X89,db!$A$2:$C$309,3,FALSE),"")</f>
        <v/>
      </c>
      <c r="O89" s="52">
        <f t="shared" si="12"/>
        <v>0</v>
      </c>
      <c r="P89" s="52">
        <f t="shared" si="13"/>
        <v>0</v>
      </c>
      <c r="Q89" s="52" t="str">
        <f t="shared" si="9"/>
        <v/>
      </c>
      <c r="R89" s="61">
        <f t="shared" si="11"/>
        <v>0</v>
      </c>
      <c r="S89" s="61"/>
      <c r="U89" s="5" t="str">
        <f>IFERROR(VLOOKUP(C89,級段!F$2:G$13,2,FALSE),"")</f>
        <v/>
      </c>
      <c r="V89" s="5" t="str">
        <f t="shared" si="10"/>
        <v/>
      </c>
      <c r="W89" s="5" t="str">
        <f>IFERROR(VLOOKUP(F89,級段!I$2:J$14,2,FALSE),"")</f>
        <v/>
      </c>
      <c r="X89" s="5" t="str">
        <f t="shared" si="14"/>
        <v>00</v>
      </c>
    </row>
    <row r="90" spans="2:24" ht="14.25" customHeight="1" x14ac:dyDescent="0.2">
      <c r="B90" s="37">
        <v>86</v>
      </c>
      <c r="C90" s="40"/>
      <c r="D90" s="41"/>
      <c r="E90" s="42"/>
      <c r="F90" s="43"/>
      <c r="G90" s="55"/>
      <c r="H90" s="41"/>
      <c r="I90" s="66" t="str">
        <f>IFERROR(VLOOKUP(L90,'競技区分 (table)'!$A$2:$B$71,2,FALSE),"")</f>
        <v/>
      </c>
      <c r="J90" s="66" t="str">
        <f>IFERROR(VLOOKUP(M90,'競技区分 (table)'!$A$2:$B$71,2,FALSE),"")</f>
        <v/>
      </c>
      <c r="K90" s="21"/>
      <c r="L90" s="52" t="str">
        <f>IF(G90="◯",VLOOKUP($X90,db!$A$2:$C$309,2,FALSE),"")</f>
        <v/>
      </c>
      <c r="M90" s="52" t="str">
        <f>IF(H90="◯",VLOOKUP($X90,db!$A$2:$C$309,3,FALSE),"")</f>
        <v/>
      </c>
      <c r="O90" s="52">
        <f t="shared" si="12"/>
        <v>0</v>
      </c>
      <c r="P90" s="52">
        <f t="shared" si="13"/>
        <v>0</v>
      </c>
      <c r="Q90" s="52" t="str">
        <f t="shared" si="9"/>
        <v/>
      </c>
      <c r="R90" s="61">
        <f t="shared" si="11"/>
        <v>0</v>
      </c>
      <c r="S90" s="61"/>
      <c r="U90" s="5" t="str">
        <f>IFERROR(VLOOKUP(C90,級段!F$2:G$13,2,FALSE),"")</f>
        <v/>
      </c>
      <c r="V90" s="5" t="str">
        <f t="shared" si="10"/>
        <v/>
      </c>
      <c r="W90" s="5" t="str">
        <f>IFERROR(VLOOKUP(F90,級段!I$2:J$14,2,FALSE),"")</f>
        <v/>
      </c>
      <c r="X90" s="5" t="str">
        <f t="shared" si="14"/>
        <v>00</v>
      </c>
    </row>
    <row r="91" spans="2:24" ht="14.25" customHeight="1" x14ac:dyDescent="0.2">
      <c r="B91" s="37">
        <v>87</v>
      </c>
      <c r="C91" s="40"/>
      <c r="D91" s="41"/>
      <c r="E91" s="42"/>
      <c r="F91" s="43"/>
      <c r="G91" s="55"/>
      <c r="H91" s="41"/>
      <c r="I91" s="66" t="str">
        <f>IFERROR(VLOOKUP(L91,'競技区分 (table)'!$A$2:$B$71,2,FALSE),"")</f>
        <v/>
      </c>
      <c r="J91" s="66" t="str">
        <f>IFERROR(VLOOKUP(M91,'競技区分 (table)'!$A$2:$B$71,2,FALSE),"")</f>
        <v/>
      </c>
      <c r="K91" s="21"/>
      <c r="L91" s="52" t="str">
        <f>IF(G91="◯",VLOOKUP($X91,db!$A$2:$C$309,2,FALSE),"")</f>
        <v/>
      </c>
      <c r="M91" s="52" t="str">
        <f>IF(H91="◯",VLOOKUP($X91,db!$A$2:$C$309,3,FALSE),"")</f>
        <v/>
      </c>
      <c r="O91" s="52">
        <f t="shared" si="12"/>
        <v>0</v>
      </c>
      <c r="P91" s="52">
        <f t="shared" si="13"/>
        <v>0</v>
      </c>
      <c r="Q91" s="52" t="str">
        <f t="shared" si="9"/>
        <v/>
      </c>
      <c r="R91" s="61">
        <f t="shared" si="11"/>
        <v>0</v>
      </c>
      <c r="S91" s="61"/>
      <c r="U91" s="5" t="str">
        <f>IFERROR(VLOOKUP(C91,級段!F$2:G$13,2,FALSE),"")</f>
        <v/>
      </c>
      <c r="V91" s="5" t="str">
        <f t="shared" si="10"/>
        <v/>
      </c>
      <c r="W91" s="5" t="str">
        <f>IFERROR(VLOOKUP(F91,級段!I$2:J$14,2,FALSE),"")</f>
        <v/>
      </c>
      <c r="X91" s="5" t="str">
        <f t="shared" si="14"/>
        <v>00</v>
      </c>
    </row>
    <row r="92" spans="2:24" ht="14.25" customHeight="1" x14ac:dyDescent="0.2">
      <c r="B92" s="37">
        <v>88</v>
      </c>
      <c r="C92" s="40"/>
      <c r="D92" s="41"/>
      <c r="E92" s="42"/>
      <c r="F92" s="43"/>
      <c r="G92" s="55"/>
      <c r="H92" s="41"/>
      <c r="I92" s="66" t="str">
        <f>IFERROR(VLOOKUP(L92,'競技区分 (table)'!$A$2:$B$71,2,FALSE),"")</f>
        <v/>
      </c>
      <c r="J92" s="66" t="str">
        <f>IFERROR(VLOOKUP(M92,'競技区分 (table)'!$A$2:$B$71,2,FALSE),"")</f>
        <v/>
      </c>
      <c r="K92" s="21"/>
      <c r="L92" s="52" t="str">
        <f>IF(G92="◯",VLOOKUP($X92,db!$A$2:$C$309,2,FALSE),"")</f>
        <v/>
      </c>
      <c r="M92" s="52" t="str">
        <f>IF(H92="◯",VLOOKUP($X92,db!$A$2:$C$309,3,FALSE),"")</f>
        <v/>
      </c>
      <c r="O92" s="52">
        <f t="shared" si="12"/>
        <v>0</v>
      </c>
      <c r="P92" s="52">
        <f t="shared" si="13"/>
        <v>0</v>
      </c>
      <c r="Q92" s="52" t="str">
        <f t="shared" si="9"/>
        <v/>
      </c>
      <c r="R92" s="61">
        <f t="shared" si="11"/>
        <v>0</v>
      </c>
      <c r="S92" s="61"/>
      <c r="U92" s="5" t="str">
        <f>IFERROR(VLOOKUP(C92,級段!F$2:G$13,2,FALSE),"")</f>
        <v/>
      </c>
      <c r="V92" s="5" t="str">
        <f t="shared" si="10"/>
        <v/>
      </c>
      <c r="W92" s="5" t="str">
        <f>IFERROR(VLOOKUP(F92,級段!I$2:J$14,2,FALSE),"")</f>
        <v/>
      </c>
      <c r="X92" s="5" t="str">
        <f t="shared" si="14"/>
        <v>00</v>
      </c>
    </row>
    <row r="93" spans="2:24" ht="14.25" customHeight="1" x14ac:dyDescent="0.2">
      <c r="B93" s="37">
        <v>89</v>
      </c>
      <c r="C93" s="40"/>
      <c r="D93" s="41"/>
      <c r="E93" s="42"/>
      <c r="F93" s="43"/>
      <c r="G93" s="55"/>
      <c r="H93" s="41"/>
      <c r="I93" s="66" t="str">
        <f>IFERROR(VLOOKUP(L93,'競技区分 (table)'!$A$2:$B$71,2,FALSE),"")</f>
        <v/>
      </c>
      <c r="J93" s="66" t="str">
        <f>IFERROR(VLOOKUP(M93,'競技区分 (table)'!$A$2:$B$71,2,FALSE),"")</f>
        <v/>
      </c>
      <c r="K93" s="21"/>
      <c r="L93" s="52" t="str">
        <f>IF(G93="◯",VLOOKUP($X93,db!$A$2:$C$309,2,FALSE),"")</f>
        <v/>
      </c>
      <c r="M93" s="52" t="str">
        <f>IF(H93="◯",VLOOKUP($X93,db!$A$2:$C$309,3,FALSE),"")</f>
        <v/>
      </c>
      <c r="O93" s="52">
        <f t="shared" si="12"/>
        <v>0</v>
      </c>
      <c r="P93" s="52">
        <f t="shared" si="13"/>
        <v>0</v>
      </c>
      <c r="Q93" s="52" t="str">
        <f t="shared" si="9"/>
        <v/>
      </c>
      <c r="R93" s="61">
        <f t="shared" si="11"/>
        <v>0</v>
      </c>
      <c r="S93" s="61"/>
      <c r="U93" s="5" t="str">
        <f>IFERROR(VLOOKUP(C93,級段!F$2:G$13,2,FALSE),"")</f>
        <v/>
      </c>
      <c r="V93" s="5" t="str">
        <f t="shared" si="10"/>
        <v/>
      </c>
      <c r="W93" s="5" t="str">
        <f>IFERROR(VLOOKUP(F93,級段!I$2:J$14,2,FALSE),"")</f>
        <v/>
      </c>
      <c r="X93" s="5" t="str">
        <f t="shared" si="14"/>
        <v>00</v>
      </c>
    </row>
    <row r="94" spans="2:24" ht="14.25" customHeight="1" x14ac:dyDescent="0.2">
      <c r="B94" s="37">
        <v>90</v>
      </c>
      <c r="C94" s="40"/>
      <c r="D94" s="41"/>
      <c r="E94" s="42"/>
      <c r="F94" s="43"/>
      <c r="G94" s="55"/>
      <c r="H94" s="41"/>
      <c r="I94" s="66" t="str">
        <f>IFERROR(VLOOKUP(L94,'競技区分 (table)'!$A$2:$B$71,2,FALSE),"")</f>
        <v/>
      </c>
      <c r="J94" s="66" t="str">
        <f>IFERROR(VLOOKUP(M94,'競技区分 (table)'!$A$2:$B$71,2,FALSE),"")</f>
        <v/>
      </c>
      <c r="K94" s="21"/>
      <c r="L94" s="52" t="str">
        <f>IF(G94="◯",VLOOKUP($X94,db!$A$2:$C$309,2,FALSE),"")</f>
        <v/>
      </c>
      <c r="M94" s="52" t="str">
        <f>IF(H94="◯",VLOOKUP($X94,db!$A$2:$C$309,3,FALSE),"")</f>
        <v/>
      </c>
      <c r="O94" s="52">
        <f t="shared" si="12"/>
        <v>0</v>
      </c>
      <c r="P94" s="52">
        <f t="shared" si="13"/>
        <v>0</v>
      </c>
      <c r="Q94" s="52" t="str">
        <f t="shared" si="9"/>
        <v/>
      </c>
      <c r="R94" s="61">
        <f t="shared" si="11"/>
        <v>0</v>
      </c>
      <c r="S94" s="61"/>
      <c r="U94" s="5" t="str">
        <f>IFERROR(VLOOKUP(C94,級段!F$2:G$13,2,FALSE),"")</f>
        <v/>
      </c>
      <c r="V94" s="5" t="str">
        <f t="shared" si="10"/>
        <v/>
      </c>
      <c r="W94" s="5" t="str">
        <f>IFERROR(VLOOKUP(F94,級段!I$2:J$14,2,FALSE),"")</f>
        <v/>
      </c>
      <c r="X94" s="5" t="str">
        <f t="shared" si="14"/>
        <v>00</v>
      </c>
    </row>
    <row r="95" spans="2:24" ht="14.25" customHeight="1" x14ac:dyDescent="0.2">
      <c r="B95" s="37">
        <v>91</v>
      </c>
      <c r="C95" s="40"/>
      <c r="D95" s="41"/>
      <c r="E95" s="42"/>
      <c r="F95" s="43"/>
      <c r="G95" s="55"/>
      <c r="H95" s="41"/>
      <c r="I95" s="66" t="str">
        <f>IFERROR(VLOOKUP(L95,'競技区分 (table)'!$A$2:$B$71,2,FALSE),"")</f>
        <v/>
      </c>
      <c r="J95" s="66" t="str">
        <f>IFERROR(VLOOKUP(M95,'競技区分 (table)'!$A$2:$B$71,2,FALSE),"")</f>
        <v/>
      </c>
      <c r="K95" s="21"/>
      <c r="L95" s="52" t="str">
        <f>IF(G95="◯",VLOOKUP($X95,db!$A$2:$C$309,2,FALSE),"")</f>
        <v/>
      </c>
      <c r="M95" s="52" t="str">
        <f>IF(H95="◯",VLOOKUP($X95,db!$A$2:$C$309,3,FALSE),"")</f>
        <v/>
      </c>
      <c r="O95" s="52">
        <f t="shared" si="12"/>
        <v>0</v>
      </c>
      <c r="P95" s="52">
        <f t="shared" si="13"/>
        <v>0</v>
      </c>
      <c r="Q95" s="52" t="str">
        <f t="shared" si="9"/>
        <v/>
      </c>
      <c r="R95" s="61">
        <f t="shared" si="11"/>
        <v>0</v>
      </c>
      <c r="S95" s="61"/>
      <c r="U95" s="5" t="str">
        <f>IFERROR(VLOOKUP(C95,級段!F$2:G$13,2,FALSE),"")</f>
        <v/>
      </c>
      <c r="V95" s="5" t="str">
        <f t="shared" si="10"/>
        <v/>
      </c>
      <c r="W95" s="5" t="str">
        <f>IFERROR(VLOOKUP(F95,級段!I$2:J$14,2,FALSE),"")</f>
        <v/>
      </c>
      <c r="X95" s="5" t="str">
        <f t="shared" si="14"/>
        <v>00</v>
      </c>
    </row>
    <row r="96" spans="2:24" ht="14.25" customHeight="1" x14ac:dyDescent="0.2">
      <c r="B96" s="37">
        <v>92</v>
      </c>
      <c r="C96" s="40"/>
      <c r="D96" s="41"/>
      <c r="E96" s="42"/>
      <c r="F96" s="43"/>
      <c r="G96" s="55"/>
      <c r="H96" s="41"/>
      <c r="I96" s="66" t="str">
        <f>IFERROR(VLOOKUP(L96,'競技区分 (table)'!$A$2:$B$71,2,FALSE),"")</f>
        <v/>
      </c>
      <c r="J96" s="66" t="str">
        <f>IFERROR(VLOOKUP(M96,'競技区分 (table)'!$A$2:$B$71,2,FALSE),"")</f>
        <v/>
      </c>
      <c r="K96" s="21"/>
      <c r="L96" s="52" t="str">
        <f>IF(G96="◯",VLOOKUP($X96,db!$A$2:$C$309,2,FALSE),"")</f>
        <v/>
      </c>
      <c r="M96" s="52" t="str">
        <f>IF(H96="◯",VLOOKUP($X96,db!$A$2:$C$309,3,FALSE),"")</f>
        <v/>
      </c>
      <c r="O96" s="52">
        <f t="shared" si="12"/>
        <v>0</v>
      </c>
      <c r="P96" s="52">
        <f t="shared" si="13"/>
        <v>0</v>
      </c>
      <c r="Q96" s="52" t="str">
        <f t="shared" si="9"/>
        <v/>
      </c>
      <c r="R96" s="61">
        <f t="shared" si="11"/>
        <v>0</v>
      </c>
      <c r="S96" s="61"/>
      <c r="U96" s="5" t="str">
        <f>IFERROR(VLOOKUP(C96,級段!F$2:G$13,2,FALSE),"")</f>
        <v/>
      </c>
      <c r="V96" s="5" t="str">
        <f t="shared" si="10"/>
        <v/>
      </c>
      <c r="W96" s="5" t="str">
        <f>IFERROR(VLOOKUP(F96,級段!I$2:J$14,2,FALSE),"")</f>
        <v/>
      </c>
      <c r="X96" s="5" t="str">
        <f t="shared" si="14"/>
        <v>00</v>
      </c>
    </row>
    <row r="97" spans="2:24" ht="14.25" customHeight="1" x14ac:dyDescent="0.2">
      <c r="B97" s="37">
        <v>93</v>
      </c>
      <c r="C97" s="40"/>
      <c r="D97" s="41"/>
      <c r="E97" s="42"/>
      <c r="F97" s="43"/>
      <c r="G97" s="55"/>
      <c r="H97" s="41"/>
      <c r="I97" s="66" t="str">
        <f>IFERROR(VLOOKUP(L97,'競技区分 (table)'!$A$2:$B$71,2,FALSE),"")</f>
        <v/>
      </c>
      <c r="J97" s="66" t="str">
        <f>IFERROR(VLOOKUP(M97,'競技区分 (table)'!$A$2:$B$71,2,FALSE),"")</f>
        <v/>
      </c>
      <c r="K97" s="21"/>
      <c r="L97" s="52" t="str">
        <f>IF(G97="◯",VLOOKUP($X97,db!$A$2:$C$309,2,FALSE),"")</f>
        <v/>
      </c>
      <c r="M97" s="52" t="str">
        <f>IF(H97="◯",VLOOKUP($X97,db!$A$2:$C$309,3,FALSE),"")</f>
        <v/>
      </c>
      <c r="O97" s="52">
        <f t="shared" si="12"/>
        <v>0</v>
      </c>
      <c r="P97" s="52">
        <f t="shared" si="13"/>
        <v>0</v>
      </c>
      <c r="Q97" s="52" t="str">
        <f t="shared" si="9"/>
        <v/>
      </c>
      <c r="R97" s="61">
        <f t="shared" si="11"/>
        <v>0</v>
      </c>
      <c r="S97" s="61"/>
      <c r="U97" s="5" t="str">
        <f>IFERROR(VLOOKUP(C97,級段!F$2:G$13,2,FALSE),"")</f>
        <v/>
      </c>
      <c r="V97" s="5" t="str">
        <f t="shared" si="10"/>
        <v/>
      </c>
      <c r="W97" s="5" t="str">
        <f>IFERROR(VLOOKUP(F97,級段!I$2:J$14,2,FALSE),"")</f>
        <v/>
      </c>
      <c r="X97" s="5" t="str">
        <f t="shared" si="14"/>
        <v>00</v>
      </c>
    </row>
    <row r="98" spans="2:24" ht="14.25" customHeight="1" x14ac:dyDescent="0.2">
      <c r="B98" s="37">
        <v>94</v>
      </c>
      <c r="C98" s="40"/>
      <c r="D98" s="41"/>
      <c r="E98" s="42"/>
      <c r="F98" s="43"/>
      <c r="G98" s="55"/>
      <c r="H98" s="41"/>
      <c r="I98" s="66" t="str">
        <f>IFERROR(VLOOKUP(L98,'競技区分 (table)'!$A$2:$B$71,2,FALSE),"")</f>
        <v/>
      </c>
      <c r="J98" s="66" t="str">
        <f>IFERROR(VLOOKUP(M98,'競技区分 (table)'!$A$2:$B$71,2,FALSE),"")</f>
        <v/>
      </c>
      <c r="K98" s="21"/>
      <c r="L98" s="52" t="str">
        <f>IF(G98="◯",VLOOKUP($X98,db!$A$2:$C$309,2,FALSE),"")</f>
        <v/>
      </c>
      <c r="M98" s="52" t="str">
        <f>IF(H98="◯",VLOOKUP($X98,db!$A$2:$C$309,3,FALSE),"")</f>
        <v/>
      </c>
      <c r="O98" s="52">
        <f t="shared" si="12"/>
        <v>0</v>
      </c>
      <c r="P98" s="52">
        <f t="shared" si="13"/>
        <v>0</v>
      </c>
      <c r="Q98" s="52" t="str">
        <f t="shared" si="9"/>
        <v/>
      </c>
      <c r="R98" s="61">
        <f t="shared" si="11"/>
        <v>0</v>
      </c>
      <c r="S98" s="61"/>
      <c r="U98" s="5" t="str">
        <f>IFERROR(VLOOKUP(C98,級段!F$2:G$13,2,FALSE),"")</f>
        <v/>
      </c>
      <c r="V98" s="5" t="str">
        <f t="shared" si="10"/>
        <v/>
      </c>
      <c r="W98" s="5" t="str">
        <f>IFERROR(VLOOKUP(F98,級段!I$2:J$14,2,FALSE),"")</f>
        <v/>
      </c>
      <c r="X98" s="5" t="str">
        <f t="shared" si="14"/>
        <v>00</v>
      </c>
    </row>
    <row r="99" spans="2:24" ht="14.25" customHeight="1" x14ac:dyDescent="0.2">
      <c r="B99" s="37">
        <v>95</v>
      </c>
      <c r="C99" s="40"/>
      <c r="D99" s="41"/>
      <c r="E99" s="42"/>
      <c r="F99" s="43"/>
      <c r="G99" s="55"/>
      <c r="H99" s="41"/>
      <c r="I99" s="66" t="str">
        <f>IFERROR(VLOOKUP(L99,'競技区分 (table)'!$A$2:$B$71,2,FALSE),"")</f>
        <v/>
      </c>
      <c r="J99" s="66" t="str">
        <f>IFERROR(VLOOKUP(M99,'競技区分 (table)'!$A$2:$B$71,2,FALSE),"")</f>
        <v/>
      </c>
      <c r="K99" s="21"/>
      <c r="L99" s="52" t="str">
        <f>IF(G99="◯",VLOOKUP($X99,db!$A$2:$C$309,2,FALSE),"")</f>
        <v/>
      </c>
      <c r="M99" s="52" t="str">
        <f>IF(H99="◯",VLOOKUP($X99,db!$A$2:$C$309,3,FALSE),"")</f>
        <v/>
      </c>
      <c r="O99" s="52">
        <f t="shared" si="12"/>
        <v>0</v>
      </c>
      <c r="P99" s="52">
        <f t="shared" si="13"/>
        <v>0</v>
      </c>
      <c r="Q99" s="52" t="str">
        <f t="shared" si="9"/>
        <v/>
      </c>
      <c r="R99" s="61">
        <f t="shared" si="11"/>
        <v>0</v>
      </c>
      <c r="S99" s="61"/>
      <c r="U99" s="5" t="str">
        <f>IFERROR(VLOOKUP(C99,級段!F$2:G$13,2,FALSE),"")</f>
        <v/>
      </c>
      <c r="V99" s="5" t="str">
        <f t="shared" si="10"/>
        <v/>
      </c>
      <c r="W99" s="5" t="str">
        <f>IFERROR(VLOOKUP(F99,級段!I$2:J$14,2,FALSE),"")</f>
        <v/>
      </c>
      <c r="X99" s="5" t="str">
        <f t="shared" si="14"/>
        <v>00</v>
      </c>
    </row>
    <row r="100" spans="2:24" ht="14.25" customHeight="1" x14ac:dyDescent="0.2">
      <c r="B100" s="37">
        <v>96</v>
      </c>
      <c r="C100" s="40"/>
      <c r="D100" s="41"/>
      <c r="E100" s="42"/>
      <c r="F100" s="43"/>
      <c r="G100" s="55"/>
      <c r="H100" s="41"/>
      <c r="I100" s="66" t="str">
        <f>IFERROR(VLOOKUP(L100,'競技区分 (table)'!$A$2:$B$71,2,FALSE),"")</f>
        <v/>
      </c>
      <c r="J100" s="66" t="str">
        <f>IFERROR(VLOOKUP(M100,'競技区分 (table)'!$A$2:$B$71,2,FALSE),"")</f>
        <v/>
      </c>
      <c r="K100" s="21"/>
      <c r="L100" s="52" t="str">
        <f>IF(G100="◯",VLOOKUP($X100,db!$A$2:$C$309,2,FALSE),"")</f>
        <v/>
      </c>
      <c r="M100" s="52" t="str">
        <f>IF(H100="◯",VLOOKUP($X100,db!$A$2:$C$309,3,FALSE),"")</f>
        <v/>
      </c>
      <c r="O100" s="52">
        <f t="shared" si="12"/>
        <v>0</v>
      </c>
      <c r="P100" s="52">
        <f t="shared" si="13"/>
        <v>0</v>
      </c>
      <c r="Q100" s="52" t="str">
        <f t="shared" si="9"/>
        <v/>
      </c>
      <c r="R100" s="61">
        <f t="shared" si="11"/>
        <v>0</v>
      </c>
      <c r="S100" s="61"/>
      <c r="U100" s="5" t="str">
        <f>IFERROR(VLOOKUP(C100,級段!F$2:G$13,2,FALSE),"")</f>
        <v/>
      </c>
      <c r="V100" s="5" t="str">
        <f t="shared" si="10"/>
        <v/>
      </c>
      <c r="W100" s="5" t="str">
        <f>IFERROR(VLOOKUP(F100,級段!I$2:J$14,2,FALSE),"")</f>
        <v/>
      </c>
      <c r="X100" s="5" t="str">
        <f t="shared" si="14"/>
        <v>00</v>
      </c>
    </row>
    <row r="101" spans="2:24" ht="14.25" customHeight="1" x14ac:dyDescent="0.2">
      <c r="B101" s="37">
        <v>97</v>
      </c>
      <c r="C101" s="40"/>
      <c r="D101" s="41"/>
      <c r="E101" s="42"/>
      <c r="F101" s="43"/>
      <c r="G101" s="55"/>
      <c r="H101" s="41"/>
      <c r="I101" s="66" t="str">
        <f>IFERROR(VLOOKUP(L101,'競技区分 (table)'!$A$2:$B$71,2,FALSE),"")</f>
        <v/>
      </c>
      <c r="J101" s="66" t="str">
        <f>IFERROR(VLOOKUP(M101,'競技区分 (table)'!$A$2:$B$71,2,FALSE),"")</f>
        <v/>
      </c>
      <c r="K101" s="21"/>
      <c r="L101" s="52" t="str">
        <f>IF(G101="◯",VLOOKUP($X101,db!$A$2:$C$309,2,FALSE),"")</f>
        <v/>
      </c>
      <c r="M101" s="52" t="str">
        <f>IF(H101="◯",VLOOKUP($X101,db!$A$2:$C$309,3,FALSE),"")</f>
        <v/>
      </c>
      <c r="O101" s="52">
        <f t="shared" si="12"/>
        <v>0</v>
      </c>
      <c r="P101" s="52">
        <f t="shared" si="13"/>
        <v>0</v>
      </c>
      <c r="Q101" s="52" t="str">
        <f t="shared" ref="Q101:Q124" si="15">IFERROR(IF(O101+P101=2,5000,IF(O101+P101=1,3000,"")),"")</f>
        <v/>
      </c>
      <c r="R101" s="61">
        <f t="shared" si="11"/>
        <v>0</v>
      </c>
      <c r="S101" s="61"/>
      <c r="U101" s="5" t="str">
        <f>IFERROR(VLOOKUP(C101,級段!F$2:G$13,2,FALSE),"")</f>
        <v/>
      </c>
      <c r="V101" s="5" t="str">
        <f t="shared" ref="V101:V124" si="16">IF(D101="男",1,IF(D101="女",2,""))</f>
        <v/>
      </c>
      <c r="W101" s="5" t="str">
        <f>IFERROR(VLOOKUP(F101,級段!I$2:J$14,2,FALSE),"")</f>
        <v/>
      </c>
      <c r="X101" s="5" t="str">
        <f t="shared" si="14"/>
        <v>00</v>
      </c>
    </row>
    <row r="102" spans="2:24" ht="14.25" customHeight="1" x14ac:dyDescent="0.2">
      <c r="B102" s="37">
        <v>98</v>
      </c>
      <c r="C102" s="40"/>
      <c r="D102" s="41"/>
      <c r="E102" s="42"/>
      <c r="F102" s="43"/>
      <c r="G102" s="55"/>
      <c r="H102" s="41"/>
      <c r="I102" s="66" t="str">
        <f>IFERROR(VLOOKUP(L102,'競技区分 (table)'!$A$2:$B$71,2,FALSE),"")</f>
        <v/>
      </c>
      <c r="J102" s="66" t="str">
        <f>IFERROR(VLOOKUP(M102,'競技区分 (table)'!$A$2:$B$71,2,FALSE),"")</f>
        <v/>
      </c>
      <c r="K102" s="21"/>
      <c r="L102" s="52" t="str">
        <f>IF(G102="◯",VLOOKUP($X102,db!$A$2:$C$309,2,FALSE),"")</f>
        <v/>
      </c>
      <c r="M102" s="52" t="str">
        <f>IF(H102="◯",VLOOKUP($X102,db!$A$2:$C$309,3,FALSE),"")</f>
        <v/>
      </c>
      <c r="O102" s="52">
        <f t="shared" si="12"/>
        <v>0</v>
      </c>
      <c r="P102" s="52">
        <f t="shared" si="13"/>
        <v>0</v>
      </c>
      <c r="Q102" s="52" t="str">
        <f t="shared" si="15"/>
        <v/>
      </c>
      <c r="R102" s="61">
        <f t="shared" si="11"/>
        <v>0</v>
      </c>
      <c r="S102" s="61"/>
      <c r="U102" s="5" t="str">
        <f>IFERROR(VLOOKUP(C102,級段!F$2:G$13,2,FALSE),"")</f>
        <v/>
      </c>
      <c r="V102" s="5" t="str">
        <f t="shared" si="16"/>
        <v/>
      </c>
      <c r="W102" s="5" t="str">
        <f>IFERROR(VLOOKUP(F102,級段!I$2:J$14,2,FALSE),"")</f>
        <v/>
      </c>
      <c r="X102" s="5" t="str">
        <f t="shared" si="14"/>
        <v>00</v>
      </c>
    </row>
    <row r="103" spans="2:24" ht="14.25" customHeight="1" x14ac:dyDescent="0.2">
      <c r="B103" s="37">
        <v>99</v>
      </c>
      <c r="C103" s="40"/>
      <c r="D103" s="41"/>
      <c r="E103" s="42"/>
      <c r="F103" s="43"/>
      <c r="G103" s="55"/>
      <c r="H103" s="41"/>
      <c r="I103" s="66" t="str">
        <f>IFERROR(VLOOKUP(L103,'競技区分 (table)'!$A$2:$B$71,2,FALSE),"")</f>
        <v/>
      </c>
      <c r="J103" s="66" t="str">
        <f>IFERROR(VLOOKUP(M103,'競技区分 (table)'!$A$2:$B$71,2,FALSE),"")</f>
        <v/>
      </c>
      <c r="K103" s="21"/>
      <c r="L103" s="52" t="str">
        <f>IF(G103="◯",VLOOKUP($X103,db!$A$2:$C$309,2,FALSE),"")</f>
        <v/>
      </c>
      <c r="M103" s="52" t="str">
        <f>IF(H103="◯",VLOOKUP($X103,db!$A$2:$C$309,3,FALSE),"")</f>
        <v/>
      </c>
      <c r="O103" s="52">
        <f t="shared" si="12"/>
        <v>0</v>
      </c>
      <c r="P103" s="52">
        <f t="shared" si="13"/>
        <v>0</v>
      </c>
      <c r="Q103" s="52" t="str">
        <f t="shared" si="15"/>
        <v/>
      </c>
      <c r="R103" s="61">
        <f t="shared" si="11"/>
        <v>0</v>
      </c>
      <c r="S103" s="61"/>
      <c r="U103" s="5" t="str">
        <f>IFERROR(VLOOKUP(C103,級段!F$2:G$13,2,FALSE),"")</f>
        <v/>
      </c>
      <c r="V103" s="5" t="str">
        <f t="shared" si="16"/>
        <v/>
      </c>
      <c r="W103" s="5" t="str">
        <f>IFERROR(VLOOKUP(F103,級段!I$2:J$14,2,FALSE),"")</f>
        <v/>
      </c>
      <c r="X103" s="5" t="str">
        <f t="shared" si="14"/>
        <v>00</v>
      </c>
    </row>
    <row r="104" spans="2:24" ht="14.25" customHeight="1" x14ac:dyDescent="0.2">
      <c r="B104" s="37">
        <v>100</v>
      </c>
      <c r="C104" s="40"/>
      <c r="D104" s="41"/>
      <c r="E104" s="42"/>
      <c r="F104" s="43"/>
      <c r="G104" s="55"/>
      <c r="H104" s="41"/>
      <c r="I104" s="66" t="str">
        <f>IFERROR(VLOOKUP(L104,'競技区分 (table)'!$A$2:$B$71,2,FALSE),"")</f>
        <v/>
      </c>
      <c r="J104" s="66" t="str">
        <f>IFERROR(VLOOKUP(M104,'競技区分 (table)'!$A$2:$B$71,2,FALSE),"")</f>
        <v/>
      </c>
      <c r="K104" s="21"/>
      <c r="L104" s="52" t="str">
        <f>IF(G104="◯",VLOOKUP($X104,db!$A$2:$C$309,2,FALSE),"")</f>
        <v/>
      </c>
      <c r="M104" s="52" t="str">
        <f>IF(H104="◯",VLOOKUP($X104,db!$A$2:$C$309,3,FALSE),"")</f>
        <v/>
      </c>
      <c r="O104" s="52">
        <f t="shared" si="12"/>
        <v>0</v>
      </c>
      <c r="P104" s="52">
        <f t="shared" si="13"/>
        <v>0</v>
      </c>
      <c r="Q104" s="52" t="str">
        <f t="shared" si="15"/>
        <v/>
      </c>
      <c r="R104" s="61">
        <f t="shared" si="11"/>
        <v>0</v>
      </c>
      <c r="S104" s="61"/>
      <c r="U104" s="5" t="str">
        <f>IFERROR(VLOOKUP(C104,級段!F$2:G$13,2,FALSE),"")</f>
        <v/>
      </c>
      <c r="V104" s="5" t="str">
        <f t="shared" si="16"/>
        <v/>
      </c>
      <c r="W104" s="5" t="str">
        <f>IFERROR(VLOOKUP(F104,級段!I$2:J$14,2,FALSE),"")</f>
        <v/>
      </c>
      <c r="X104" s="5" t="str">
        <f t="shared" si="14"/>
        <v>00</v>
      </c>
    </row>
    <row r="105" spans="2:24" ht="14.25" customHeight="1" x14ac:dyDescent="0.2">
      <c r="B105" s="37">
        <v>101</v>
      </c>
      <c r="C105" s="40"/>
      <c r="D105" s="41"/>
      <c r="E105" s="42"/>
      <c r="F105" s="43"/>
      <c r="G105" s="55"/>
      <c r="H105" s="41"/>
      <c r="I105" s="66" t="str">
        <f>IFERROR(VLOOKUP(L105,'競技区分 (table)'!$A$2:$B$71,2,FALSE),"")</f>
        <v/>
      </c>
      <c r="J105" s="66" t="str">
        <f>IFERROR(VLOOKUP(M105,'競技区分 (table)'!$A$2:$B$71,2,FALSE),"")</f>
        <v/>
      </c>
      <c r="K105" s="21"/>
      <c r="L105" s="52" t="str">
        <f>IF(G105="◯",VLOOKUP($X105,db!$A$2:$C$309,2,FALSE),"")</f>
        <v/>
      </c>
      <c r="M105" s="52" t="str">
        <f>IF(H105="◯",VLOOKUP($X105,db!$A$2:$C$309,3,FALSE),"")</f>
        <v/>
      </c>
      <c r="O105" s="52">
        <f t="shared" si="12"/>
        <v>0</v>
      </c>
      <c r="P105" s="52">
        <f t="shared" si="13"/>
        <v>0</v>
      </c>
      <c r="Q105" s="52" t="str">
        <f t="shared" si="15"/>
        <v/>
      </c>
      <c r="R105" s="61">
        <f t="shared" si="11"/>
        <v>0</v>
      </c>
      <c r="S105" s="61"/>
      <c r="U105" s="5" t="str">
        <f>IFERROR(VLOOKUP(C105,級段!F$2:G$13,2,FALSE),"")</f>
        <v/>
      </c>
      <c r="V105" s="5" t="str">
        <f t="shared" si="16"/>
        <v/>
      </c>
      <c r="W105" s="5" t="str">
        <f>IFERROR(VLOOKUP(F105,級段!I$2:J$14,2,FALSE),"")</f>
        <v/>
      </c>
      <c r="X105" s="5" t="str">
        <f t="shared" si="14"/>
        <v>00</v>
      </c>
    </row>
    <row r="106" spans="2:24" ht="14.25" customHeight="1" x14ac:dyDescent="0.2">
      <c r="B106" s="37">
        <v>102</v>
      </c>
      <c r="C106" s="40"/>
      <c r="D106" s="41"/>
      <c r="E106" s="42"/>
      <c r="F106" s="43"/>
      <c r="G106" s="55"/>
      <c r="H106" s="41"/>
      <c r="I106" s="66" t="str">
        <f>IFERROR(VLOOKUP(L106,'競技区分 (table)'!$A$2:$B$71,2,FALSE),"")</f>
        <v/>
      </c>
      <c r="J106" s="66" t="str">
        <f>IFERROR(VLOOKUP(M106,'競技区分 (table)'!$A$2:$B$71,2,FALSE),"")</f>
        <v/>
      </c>
      <c r="K106" s="21"/>
      <c r="L106" s="52" t="str">
        <f>IF(G106="◯",VLOOKUP($X106,db!$A$2:$C$309,2,FALSE),"")</f>
        <v/>
      </c>
      <c r="M106" s="52" t="str">
        <f>IF(H106="◯",VLOOKUP($X106,db!$A$2:$C$309,3,FALSE),"")</f>
        <v/>
      </c>
      <c r="O106" s="52">
        <f t="shared" si="12"/>
        <v>0</v>
      </c>
      <c r="P106" s="52">
        <f t="shared" si="13"/>
        <v>0</v>
      </c>
      <c r="Q106" s="52" t="str">
        <f t="shared" si="15"/>
        <v/>
      </c>
      <c r="R106" s="61">
        <f t="shared" si="11"/>
        <v>0</v>
      </c>
      <c r="S106" s="61"/>
      <c r="U106" s="5" t="str">
        <f>IFERROR(VLOOKUP(C106,級段!F$2:G$13,2,FALSE),"")</f>
        <v/>
      </c>
      <c r="V106" s="5" t="str">
        <f t="shared" si="16"/>
        <v/>
      </c>
      <c r="W106" s="5" t="str">
        <f>IFERROR(VLOOKUP(F106,級段!I$2:J$14,2,FALSE),"")</f>
        <v/>
      </c>
      <c r="X106" s="5" t="str">
        <f t="shared" si="14"/>
        <v>00</v>
      </c>
    </row>
    <row r="107" spans="2:24" ht="14.25" customHeight="1" x14ac:dyDescent="0.2">
      <c r="B107" s="37">
        <v>103</v>
      </c>
      <c r="C107" s="40"/>
      <c r="D107" s="41"/>
      <c r="E107" s="42"/>
      <c r="F107" s="43"/>
      <c r="G107" s="55"/>
      <c r="H107" s="41"/>
      <c r="I107" s="66" t="str">
        <f>IFERROR(VLOOKUP(L107,'競技区分 (table)'!$A$2:$B$71,2,FALSE),"")</f>
        <v/>
      </c>
      <c r="J107" s="66" t="str">
        <f>IFERROR(VLOOKUP(M107,'競技区分 (table)'!$A$2:$B$71,2,FALSE),"")</f>
        <v/>
      </c>
      <c r="K107" s="21"/>
      <c r="L107" s="52" t="str">
        <f>IF(G107="◯",VLOOKUP($X107,db!$A$2:$C$309,2,FALSE),"")</f>
        <v/>
      </c>
      <c r="M107" s="52" t="str">
        <f>IF(H107="◯",VLOOKUP($X107,db!$A$2:$C$309,3,FALSE),"")</f>
        <v/>
      </c>
      <c r="O107" s="52">
        <f t="shared" si="12"/>
        <v>0</v>
      </c>
      <c r="P107" s="52">
        <f t="shared" si="13"/>
        <v>0</v>
      </c>
      <c r="Q107" s="52" t="str">
        <f t="shared" si="15"/>
        <v/>
      </c>
      <c r="R107" s="61">
        <f t="shared" si="11"/>
        <v>0</v>
      </c>
      <c r="S107" s="61"/>
      <c r="U107" s="5" t="str">
        <f>IFERROR(VLOOKUP(C107,級段!F$2:G$13,2,FALSE),"")</f>
        <v/>
      </c>
      <c r="V107" s="5" t="str">
        <f t="shared" si="16"/>
        <v/>
      </c>
      <c r="W107" s="5" t="str">
        <f>IFERROR(VLOOKUP(F107,級段!I$2:J$14,2,FALSE),"")</f>
        <v/>
      </c>
      <c r="X107" s="5" t="str">
        <f t="shared" si="14"/>
        <v>00</v>
      </c>
    </row>
    <row r="108" spans="2:24" ht="14.25" customHeight="1" x14ac:dyDescent="0.2">
      <c r="B108" s="37">
        <v>104</v>
      </c>
      <c r="C108" s="40"/>
      <c r="D108" s="41"/>
      <c r="E108" s="42"/>
      <c r="F108" s="43"/>
      <c r="G108" s="55"/>
      <c r="H108" s="41"/>
      <c r="I108" s="66" t="str">
        <f>IFERROR(VLOOKUP(L108,'競技区分 (table)'!$A$2:$B$71,2,FALSE),"")</f>
        <v/>
      </c>
      <c r="J108" s="66" t="str">
        <f>IFERROR(VLOOKUP(M108,'競技区分 (table)'!$A$2:$B$71,2,FALSE),"")</f>
        <v/>
      </c>
      <c r="K108" s="21"/>
      <c r="L108" s="52" t="str">
        <f>IF(G108="◯",VLOOKUP($X108,db!$A$2:$C$309,2,FALSE),"")</f>
        <v/>
      </c>
      <c r="M108" s="52" t="str">
        <f>IF(H108="◯",VLOOKUP($X108,db!$A$2:$C$309,3,FALSE),"")</f>
        <v/>
      </c>
      <c r="O108" s="52">
        <f t="shared" si="12"/>
        <v>0</v>
      </c>
      <c r="P108" s="52">
        <f t="shared" si="13"/>
        <v>0</v>
      </c>
      <c r="Q108" s="52" t="str">
        <f t="shared" si="15"/>
        <v/>
      </c>
      <c r="R108" s="61">
        <f t="shared" si="11"/>
        <v>0</v>
      </c>
      <c r="S108" s="61"/>
      <c r="U108" s="5" t="str">
        <f>IFERROR(VLOOKUP(C108,級段!F$2:G$13,2,FALSE),"")</f>
        <v/>
      </c>
      <c r="V108" s="5" t="str">
        <f t="shared" si="16"/>
        <v/>
      </c>
      <c r="W108" s="5" t="str">
        <f>IFERROR(VLOOKUP(F108,級段!I$2:J$14,2,FALSE),"")</f>
        <v/>
      </c>
      <c r="X108" s="5" t="str">
        <f t="shared" si="14"/>
        <v>00</v>
      </c>
    </row>
    <row r="109" spans="2:24" ht="14.25" customHeight="1" x14ac:dyDescent="0.2">
      <c r="B109" s="37">
        <v>105</v>
      </c>
      <c r="C109" s="40"/>
      <c r="D109" s="41"/>
      <c r="E109" s="42"/>
      <c r="F109" s="43"/>
      <c r="G109" s="55"/>
      <c r="H109" s="41"/>
      <c r="I109" s="66" t="str">
        <f>IFERROR(VLOOKUP(L109,'競技区分 (table)'!$A$2:$B$71,2,FALSE),"")</f>
        <v/>
      </c>
      <c r="J109" s="66" t="str">
        <f>IFERROR(VLOOKUP(M109,'競技区分 (table)'!$A$2:$B$71,2,FALSE),"")</f>
        <v/>
      </c>
      <c r="K109" s="21"/>
      <c r="L109" s="52" t="str">
        <f>IF(G109="◯",VLOOKUP($X109,db!$A$2:$C$309,2,FALSE),"")</f>
        <v/>
      </c>
      <c r="M109" s="52" t="str">
        <f>IF(H109="◯",VLOOKUP($X109,db!$A$2:$C$309,3,FALSE),"")</f>
        <v/>
      </c>
      <c r="O109" s="52">
        <f t="shared" si="12"/>
        <v>0</v>
      </c>
      <c r="P109" s="52">
        <f t="shared" si="13"/>
        <v>0</v>
      </c>
      <c r="Q109" s="52" t="str">
        <f t="shared" si="15"/>
        <v/>
      </c>
      <c r="R109" s="61">
        <f t="shared" si="11"/>
        <v>0</v>
      </c>
      <c r="S109" s="61"/>
      <c r="U109" s="5" t="str">
        <f>IFERROR(VLOOKUP(C109,級段!F$2:G$13,2,FALSE),"")</f>
        <v/>
      </c>
      <c r="V109" s="5" t="str">
        <f t="shared" si="16"/>
        <v/>
      </c>
      <c r="W109" s="5" t="str">
        <f>IFERROR(VLOOKUP(F109,級段!I$2:J$14,2,FALSE),"")</f>
        <v/>
      </c>
      <c r="X109" s="5" t="str">
        <f t="shared" si="14"/>
        <v>00</v>
      </c>
    </row>
    <row r="110" spans="2:24" ht="14.25" customHeight="1" x14ac:dyDescent="0.2">
      <c r="B110" s="37">
        <v>106</v>
      </c>
      <c r="C110" s="40"/>
      <c r="D110" s="41"/>
      <c r="E110" s="42"/>
      <c r="F110" s="43"/>
      <c r="G110" s="55"/>
      <c r="H110" s="41"/>
      <c r="I110" s="66" t="str">
        <f>IFERROR(VLOOKUP(L110,'競技区分 (table)'!$A$2:$B$71,2,FALSE),"")</f>
        <v/>
      </c>
      <c r="J110" s="66" t="str">
        <f>IFERROR(VLOOKUP(M110,'競技区分 (table)'!$A$2:$B$71,2,FALSE),"")</f>
        <v/>
      </c>
      <c r="K110" s="21"/>
      <c r="L110" s="52" t="str">
        <f>IF(G110="◯",VLOOKUP($X110,db!$A$2:$C$309,2,FALSE),"")</f>
        <v/>
      </c>
      <c r="M110" s="52" t="str">
        <f>IF(H110="◯",VLOOKUP($X110,db!$A$2:$C$309,3,FALSE),"")</f>
        <v/>
      </c>
      <c r="O110" s="52">
        <f t="shared" si="12"/>
        <v>0</v>
      </c>
      <c r="P110" s="52">
        <f t="shared" si="13"/>
        <v>0</v>
      </c>
      <c r="Q110" s="52" t="str">
        <f t="shared" si="15"/>
        <v/>
      </c>
      <c r="R110" s="61">
        <f t="shared" si="11"/>
        <v>0</v>
      </c>
      <c r="S110" s="61"/>
      <c r="U110" s="5" t="str">
        <f>IFERROR(VLOOKUP(C110,級段!F$2:G$13,2,FALSE),"")</f>
        <v/>
      </c>
      <c r="V110" s="5" t="str">
        <f t="shared" si="16"/>
        <v/>
      </c>
      <c r="W110" s="5" t="str">
        <f>IFERROR(VLOOKUP(F110,級段!I$2:J$14,2,FALSE),"")</f>
        <v/>
      </c>
      <c r="X110" s="5" t="str">
        <f t="shared" si="14"/>
        <v>00</v>
      </c>
    </row>
    <row r="111" spans="2:24" ht="14.25" customHeight="1" x14ac:dyDescent="0.2">
      <c r="B111" s="37">
        <v>107</v>
      </c>
      <c r="C111" s="40"/>
      <c r="D111" s="41"/>
      <c r="E111" s="42"/>
      <c r="F111" s="43"/>
      <c r="G111" s="55"/>
      <c r="H111" s="41"/>
      <c r="I111" s="66" t="str">
        <f>IFERROR(VLOOKUP(L111,'競技区分 (table)'!$A$2:$B$71,2,FALSE),"")</f>
        <v/>
      </c>
      <c r="J111" s="66" t="str">
        <f>IFERROR(VLOOKUP(M111,'競技区分 (table)'!$A$2:$B$71,2,FALSE),"")</f>
        <v/>
      </c>
      <c r="K111" s="21"/>
      <c r="L111" s="52" t="str">
        <f>IF(G111="◯",VLOOKUP($X111,db!$A$2:$C$309,2,FALSE),"")</f>
        <v/>
      </c>
      <c r="M111" s="52" t="str">
        <f>IF(H111="◯",VLOOKUP($X111,db!$A$2:$C$309,3,FALSE),"")</f>
        <v/>
      </c>
      <c r="O111" s="52">
        <f t="shared" si="12"/>
        <v>0</v>
      </c>
      <c r="P111" s="52">
        <f t="shared" si="13"/>
        <v>0</v>
      </c>
      <c r="Q111" s="52" t="str">
        <f t="shared" si="15"/>
        <v/>
      </c>
      <c r="R111" s="61">
        <f t="shared" si="11"/>
        <v>0</v>
      </c>
      <c r="S111" s="61"/>
      <c r="U111" s="5" t="str">
        <f>IFERROR(VLOOKUP(C111,級段!F$2:G$13,2,FALSE),"")</f>
        <v/>
      </c>
      <c r="V111" s="5" t="str">
        <f t="shared" si="16"/>
        <v/>
      </c>
      <c r="W111" s="5" t="str">
        <f>IFERROR(VLOOKUP(F111,級段!I$2:J$14,2,FALSE),"")</f>
        <v/>
      </c>
      <c r="X111" s="5" t="str">
        <f t="shared" si="14"/>
        <v>00</v>
      </c>
    </row>
    <row r="112" spans="2:24" ht="14.25" customHeight="1" x14ac:dyDescent="0.2">
      <c r="B112" s="37">
        <v>108</v>
      </c>
      <c r="C112" s="40"/>
      <c r="D112" s="41"/>
      <c r="E112" s="42"/>
      <c r="F112" s="43"/>
      <c r="G112" s="55"/>
      <c r="H112" s="41"/>
      <c r="I112" s="66" t="str">
        <f>IFERROR(VLOOKUP(L112,'競技区分 (table)'!$A$2:$B$71,2,FALSE),"")</f>
        <v/>
      </c>
      <c r="J112" s="66" t="str">
        <f>IFERROR(VLOOKUP(M112,'競技区分 (table)'!$A$2:$B$71,2,FALSE),"")</f>
        <v/>
      </c>
      <c r="K112" s="21"/>
      <c r="L112" s="52" t="str">
        <f>IF(G112="◯",VLOOKUP($X112,db!$A$2:$C$309,2,FALSE),"")</f>
        <v/>
      </c>
      <c r="M112" s="52" t="str">
        <f>IF(H112="◯",VLOOKUP($X112,db!$A$2:$C$309,3,FALSE),"")</f>
        <v/>
      </c>
      <c r="O112" s="52">
        <f t="shared" si="12"/>
        <v>0</v>
      </c>
      <c r="P112" s="52">
        <f t="shared" si="13"/>
        <v>0</v>
      </c>
      <c r="Q112" s="52" t="str">
        <f t="shared" si="15"/>
        <v/>
      </c>
      <c r="R112" s="61">
        <f t="shared" si="11"/>
        <v>0</v>
      </c>
      <c r="S112" s="61"/>
      <c r="U112" s="5" t="str">
        <f>IFERROR(VLOOKUP(C112,級段!F$2:G$13,2,FALSE),"")</f>
        <v/>
      </c>
      <c r="V112" s="5" t="str">
        <f t="shared" si="16"/>
        <v/>
      </c>
      <c r="W112" s="5" t="str">
        <f>IFERROR(VLOOKUP(F112,級段!I$2:J$14,2,FALSE),"")</f>
        <v/>
      </c>
      <c r="X112" s="5" t="str">
        <f t="shared" si="14"/>
        <v>00</v>
      </c>
    </row>
    <row r="113" spans="2:24" ht="14.25" customHeight="1" x14ac:dyDescent="0.2">
      <c r="B113" s="37">
        <v>109</v>
      </c>
      <c r="C113" s="40"/>
      <c r="D113" s="41"/>
      <c r="E113" s="42"/>
      <c r="F113" s="43"/>
      <c r="G113" s="55"/>
      <c r="H113" s="41"/>
      <c r="I113" s="66" t="str">
        <f>IFERROR(VLOOKUP(L113,'競技区分 (table)'!$A$2:$B$71,2,FALSE),"")</f>
        <v/>
      </c>
      <c r="J113" s="66" t="str">
        <f>IFERROR(VLOOKUP(M113,'競技区分 (table)'!$A$2:$B$71,2,FALSE),"")</f>
        <v/>
      </c>
      <c r="K113" s="21"/>
      <c r="L113" s="52" t="str">
        <f>IF(G113="◯",VLOOKUP($X113,db!$A$2:$C$309,2,FALSE),"")</f>
        <v/>
      </c>
      <c r="M113" s="52" t="str">
        <f>IF(H113="◯",VLOOKUP($X113,db!$A$2:$C$309,3,FALSE),"")</f>
        <v/>
      </c>
      <c r="O113" s="52">
        <f t="shared" si="12"/>
        <v>0</v>
      </c>
      <c r="P113" s="52">
        <f t="shared" si="13"/>
        <v>0</v>
      </c>
      <c r="Q113" s="52" t="str">
        <f t="shared" si="15"/>
        <v/>
      </c>
      <c r="R113" s="61">
        <f t="shared" si="11"/>
        <v>0</v>
      </c>
      <c r="S113" s="61"/>
      <c r="U113" s="5" t="str">
        <f>IFERROR(VLOOKUP(C113,級段!F$2:G$13,2,FALSE),"")</f>
        <v/>
      </c>
      <c r="V113" s="5" t="str">
        <f t="shared" si="16"/>
        <v/>
      </c>
      <c r="W113" s="5" t="str">
        <f>IFERROR(VLOOKUP(F113,級段!I$2:J$14,2,FALSE),"")</f>
        <v/>
      </c>
      <c r="X113" s="5" t="str">
        <f t="shared" si="14"/>
        <v>00</v>
      </c>
    </row>
    <row r="114" spans="2:24" ht="14.25" customHeight="1" x14ac:dyDescent="0.2">
      <c r="B114" s="37">
        <v>110</v>
      </c>
      <c r="C114" s="40"/>
      <c r="D114" s="41"/>
      <c r="E114" s="42"/>
      <c r="F114" s="43"/>
      <c r="G114" s="55"/>
      <c r="H114" s="41"/>
      <c r="I114" s="66" t="str">
        <f>IFERROR(VLOOKUP(L114,'競技区分 (table)'!$A$2:$B$71,2,FALSE),"")</f>
        <v/>
      </c>
      <c r="J114" s="66" t="str">
        <f>IFERROR(VLOOKUP(M114,'競技区分 (table)'!$A$2:$B$71,2,FALSE),"")</f>
        <v/>
      </c>
      <c r="K114" s="21"/>
      <c r="L114" s="52" t="str">
        <f>IF(G114="◯",VLOOKUP($X114,db!$A$2:$C$309,2,FALSE),"")</f>
        <v/>
      </c>
      <c r="M114" s="52" t="str">
        <f>IF(H114="◯",VLOOKUP($X114,db!$A$2:$C$309,3,FALSE),"")</f>
        <v/>
      </c>
      <c r="O114" s="52">
        <f t="shared" si="12"/>
        <v>0</v>
      </c>
      <c r="P114" s="52">
        <f t="shared" si="13"/>
        <v>0</v>
      </c>
      <c r="Q114" s="52" t="str">
        <f t="shared" si="15"/>
        <v/>
      </c>
      <c r="R114" s="61">
        <f t="shared" si="11"/>
        <v>0</v>
      </c>
      <c r="S114" s="61"/>
      <c r="U114" s="5" t="str">
        <f>IFERROR(VLOOKUP(C114,級段!F$2:G$13,2,FALSE),"")</f>
        <v/>
      </c>
      <c r="V114" s="5" t="str">
        <f t="shared" si="16"/>
        <v/>
      </c>
      <c r="W114" s="5" t="str">
        <f>IFERROR(VLOOKUP(F114,級段!I$2:J$14,2,FALSE),"")</f>
        <v/>
      </c>
      <c r="X114" s="5" t="str">
        <f t="shared" si="14"/>
        <v>00</v>
      </c>
    </row>
    <row r="115" spans="2:24" ht="14.25" customHeight="1" x14ac:dyDescent="0.2">
      <c r="B115" s="37">
        <v>111</v>
      </c>
      <c r="C115" s="40"/>
      <c r="D115" s="41"/>
      <c r="E115" s="42"/>
      <c r="F115" s="43"/>
      <c r="G115" s="55"/>
      <c r="H115" s="41"/>
      <c r="I115" s="66" t="str">
        <f>IFERROR(VLOOKUP(L115,'競技区分 (table)'!$A$2:$B$71,2,FALSE),"")</f>
        <v/>
      </c>
      <c r="J115" s="66" t="str">
        <f>IFERROR(VLOOKUP(M115,'競技区分 (table)'!$A$2:$B$71,2,FALSE),"")</f>
        <v/>
      </c>
      <c r="K115" s="21"/>
      <c r="L115" s="52" t="str">
        <f>IF(G115="◯",VLOOKUP($X115,db!$A$2:$C$309,2,FALSE),"")</f>
        <v/>
      </c>
      <c r="M115" s="52" t="str">
        <f>IF(H115="◯",VLOOKUP($X115,db!$A$2:$C$309,3,FALSE),"")</f>
        <v/>
      </c>
      <c r="O115" s="52">
        <f t="shared" si="12"/>
        <v>0</v>
      </c>
      <c r="P115" s="52">
        <f t="shared" si="13"/>
        <v>0</v>
      </c>
      <c r="Q115" s="52" t="str">
        <f t="shared" si="15"/>
        <v/>
      </c>
      <c r="R115" s="61">
        <f t="shared" si="11"/>
        <v>0</v>
      </c>
      <c r="S115" s="61"/>
      <c r="U115" s="5" t="str">
        <f>IFERROR(VLOOKUP(C115,級段!F$2:G$13,2,FALSE),"")</f>
        <v/>
      </c>
      <c r="V115" s="5" t="str">
        <f t="shared" si="16"/>
        <v/>
      </c>
      <c r="W115" s="5" t="str">
        <f>IFERROR(VLOOKUP(F115,級段!I$2:J$14,2,FALSE),"")</f>
        <v/>
      </c>
      <c r="X115" s="5" t="str">
        <f t="shared" si="14"/>
        <v>00</v>
      </c>
    </row>
    <row r="116" spans="2:24" ht="14.25" customHeight="1" x14ac:dyDescent="0.2">
      <c r="B116" s="37">
        <v>112</v>
      </c>
      <c r="C116" s="40"/>
      <c r="D116" s="41"/>
      <c r="E116" s="42"/>
      <c r="F116" s="43"/>
      <c r="G116" s="55"/>
      <c r="H116" s="41"/>
      <c r="I116" s="66" t="str">
        <f>IFERROR(VLOOKUP(L116,'競技区分 (table)'!$A$2:$B$71,2,FALSE),"")</f>
        <v/>
      </c>
      <c r="J116" s="66" t="str">
        <f>IFERROR(VLOOKUP(M116,'競技区分 (table)'!$A$2:$B$71,2,FALSE),"")</f>
        <v/>
      </c>
      <c r="K116" s="21"/>
      <c r="L116" s="52" t="str">
        <f>IF(G116="◯",VLOOKUP($X116,db!$A$2:$C$309,2,FALSE),"")</f>
        <v/>
      </c>
      <c r="M116" s="52" t="str">
        <f>IF(H116="◯",VLOOKUP($X116,db!$A$2:$C$309,3,FALSE),"")</f>
        <v/>
      </c>
      <c r="O116" s="52">
        <f t="shared" si="12"/>
        <v>0</v>
      </c>
      <c r="P116" s="52">
        <f t="shared" si="13"/>
        <v>0</v>
      </c>
      <c r="Q116" s="52" t="str">
        <f t="shared" si="15"/>
        <v/>
      </c>
      <c r="R116" s="61">
        <f t="shared" si="11"/>
        <v>0</v>
      </c>
      <c r="S116" s="61"/>
      <c r="U116" s="5" t="str">
        <f>IFERROR(VLOOKUP(C116,級段!F$2:G$13,2,FALSE),"")</f>
        <v/>
      </c>
      <c r="V116" s="5" t="str">
        <f t="shared" si="16"/>
        <v/>
      </c>
      <c r="W116" s="5" t="str">
        <f>IFERROR(VLOOKUP(F116,級段!I$2:J$14,2,FALSE),"")</f>
        <v/>
      </c>
      <c r="X116" s="5" t="str">
        <f t="shared" si="14"/>
        <v>00</v>
      </c>
    </row>
    <row r="117" spans="2:24" ht="14.25" customHeight="1" x14ac:dyDescent="0.2">
      <c r="B117" s="37">
        <v>113</v>
      </c>
      <c r="C117" s="40"/>
      <c r="D117" s="41"/>
      <c r="E117" s="42"/>
      <c r="F117" s="43"/>
      <c r="G117" s="55"/>
      <c r="H117" s="41"/>
      <c r="I117" s="66" t="str">
        <f>IFERROR(VLOOKUP(L117,'競技区分 (table)'!$A$2:$B$71,2,FALSE),"")</f>
        <v/>
      </c>
      <c r="J117" s="66" t="str">
        <f>IFERROR(VLOOKUP(M117,'競技区分 (table)'!$A$2:$B$71,2,FALSE),"")</f>
        <v/>
      </c>
      <c r="K117" s="21"/>
      <c r="L117" s="52" t="str">
        <f>IF(G117="◯",VLOOKUP($X117,db!$A$2:$C$309,2,FALSE),"")</f>
        <v/>
      </c>
      <c r="M117" s="52" t="str">
        <f>IF(H117="◯",VLOOKUP($X117,db!$A$2:$C$309,3,FALSE),"")</f>
        <v/>
      </c>
      <c r="O117" s="52">
        <f t="shared" si="12"/>
        <v>0</v>
      </c>
      <c r="P117" s="52">
        <f t="shared" si="13"/>
        <v>0</v>
      </c>
      <c r="Q117" s="52" t="str">
        <f t="shared" si="15"/>
        <v/>
      </c>
      <c r="R117" s="61">
        <f t="shared" si="11"/>
        <v>0</v>
      </c>
      <c r="S117" s="61"/>
      <c r="U117" s="5" t="str">
        <f>IFERROR(VLOOKUP(C117,級段!F$2:G$13,2,FALSE),"")</f>
        <v/>
      </c>
      <c r="V117" s="5" t="str">
        <f t="shared" si="16"/>
        <v/>
      </c>
      <c r="W117" s="5" t="str">
        <f>IFERROR(VLOOKUP(F117,級段!I$2:J$14,2,FALSE),"")</f>
        <v/>
      </c>
      <c r="X117" s="5" t="str">
        <f t="shared" si="14"/>
        <v>00</v>
      </c>
    </row>
    <row r="118" spans="2:24" ht="14.25" customHeight="1" x14ac:dyDescent="0.2">
      <c r="B118" s="37">
        <v>114</v>
      </c>
      <c r="C118" s="40"/>
      <c r="D118" s="41"/>
      <c r="E118" s="42"/>
      <c r="F118" s="43"/>
      <c r="G118" s="55"/>
      <c r="H118" s="41"/>
      <c r="I118" s="66" t="str">
        <f>IFERROR(VLOOKUP(L118,'競技区分 (table)'!$A$2:$B$71,2,FALSE),"")</f>
        <v/>
      </c>
      <c r="J118" s="66" t="str">
        <f>IFERROR(VLOOKUP(M118,'競技区分 (table)'!$A$2:$B$71,2,FALSE),"")</f>
        <v/>
      </c>
      <c r="K118" s="21"/>
      <c r="L118" s="52" t="str">
        <f>IF(G118="◯",VLOOKUP($X118,db!$A$2:$C$309,2,FALSE),"")</f>
        <v/>
      </c>
      <c r="M118" s="52" t="str">
        <f>IF(H118="◯",VLOOKUP($X118,db!$A$2:$C$309,3,FALSE),"")</f>
        <v/>
      </c>
      <c r="O118" s="52">
        <f t="shared" si="12"/>
        <v>0</v>
      </c>
      <c r="P118" s="52">
        <f t="shared" si="13"/>
        <v>0</v>
      </c>
      <c r="Q118" s="52" t="str">
        <f t="shared" si="15"/>
        <v/>
      </c>
      <c r="R118" s="61">
        <f t="shared" si="11"/>
        <v>0</v>
      </c>
      <c r="S118" s="61"/>
      <c r="U118" s="5" t="str">
        <f>IFERROR(VLOOKUP(C118,級段!F$2:G$13,2,FALSE),"")</f>
        <v/>
      </c>
      <c r="V118" s="5" t="str">
        <f t="shared" si="16"/>
        <v/>
      </c>
      <c r="W118" s="5" t="str">
        <f>IFERROR(VLOOKUP(F118,級段!I$2:J$14,2,FALSE),"")</f>
        <v/>
      </c>
      <c r="X118" s="5" t="str">
        <f t="shared" si="14"/>
        <v>00</v>
      </c>
    </row>
    <row r="119" spans="2:24" ht="14.25" customHeight="1" x14ac:dyDescent="0.2">
      <c r="B119" s="37">
        <v>115</v>
      </c>
      <c r="C119" s="40"/>
      <c r="D119" s="41"/>
      <c r="E119" s="42"/>
      <c r="F119" s="43"/>
      <c r="G119" s="55"/>
      <c r="H119" s="41"/>
      <c r="I119" s="66" t="str">
        <f>IFERROR(VLOOKUP(L119,'競技区分 (table)'!$A$2:$B$71,2,FALSE),"")</f>
        <v/>
      </c>
      <c r="J119" s="66" t="str">
        <f>IFERROR(VLOOKUP(M119,'競技区分 (table)'!$A$2:$B$71,2,FALSE),"")</f>
        <v/>
      </c>
      <c r="K119" s="21"/>
      <c r="L119" s="52" t="str">
        <f>IF(G119="◯",VLOOKUP($X119,db!$A$2:$C$309,2,FALSE),"")</f>
        <v/>
      </c>
      <c r="M119" s="52" t="str">
        <f>IF(H119="◯",VLOOKUP($X119,db!$A$2:$C$309,3,FALSE),"")</f>
        <v/>
      </c>
      <c r="O119" s="52">
        <f t="shared" si="12"/>
        <v>0</v>
      </c>
      <c r="P119" s="52">
        <f t="shared" si="13"/>
        <v>0</v>
      </c>
      <c r="Q119" s="52" t="str">
        <f t="shared" si="15"/>
        <v/>
      </c>
      <c r="R119" s="61">
        <f t="shared" si="11"/>
        <v>0</v>
      </c>
      <c r="S119" s="61"/>
      <c r="U119" s="5" t="str">
        <f>IFERROR(VLOOKUP(C119,級段!F$2:G$13,2,FALSE),"")</f>
        <v/>
      </c>
      <c r="V119" s="5" t="str">
        <f t="shared" si="16"/>
        <v/>
      </c>
      <c r="W119" s="5" t="str">
        <f>IFERROR(VLOOKUP(F119,級段!I$2:J$14,2,FALSE),"")</f>
        <v/>
      </c>
      <c r="X119" s="5" t="str">
        <f t="shared" si="14"/>
        <v>00</v>
      </c>
    </row>
    <row r="120" spans="2:24" ht="14.25" customHeight="1" x14ac:dyDescent="0.2">
      <c r="B120" s="37">
        <v>116</v>
      </c>
      <c r="C120" s="40"/>
      <c r="D120" s="41"/>
      <c r="E120" s="42"/>
      <c r="F120" s="43"/>
      <c r="G120" s="55"/>
      <c r="H120" s="41"/>
      <c r="I120" s="66" t="str">
        <f>IFERROR(VLOOKUP(L120,'競技区分 (table)'!$A$2:$B$71,2,FALSE),"")</f>
        <v/>
      </c>
      <c r="J120" s="66" t="str">
        <f>IFERROR(VLOOKUP(M120,'競技区分 (table)'!$A$2:$B$71,2,FALSE),"")</f>
        <v/>
      </c>
      <c r="K120" s="21"/>
      <c r="L120" s="52" t="str">
        <f>IF(G120="◯",VLOOKUP($X120,db!$A$2:$C$309,2,FALSE),"")</f>
        <v/>
      </c>
      <c r="M120" s="52" t="str">
        <f>IF(H120="◯",VLOOKUP($X120,db!$A$2:$C$309,3,FALSE),"")</f>
        <v/>
      </c>
      <c r="O120" s="52">
        <f t="shared" si="12"/>
        <v>0</v>
      </c>
      <c r="P120" s="52">
        <f t="shared" si="13"/>
        <v>0</v>
      </c>
      <c r="Q120" s="52" t="str">
        <f t="shared" si="15"/>
        <v/>
      </c>
      <c r="R120" s="61">
        <f t="shared" si="11"/>
        <v>0</v>
      </c>
      <c r="S120" s="61"/>
      <c r="U120" s="5" t="str">
        <f>IFERROR(VLOOKUP(C120,級段!F$2:G$13,2,FALSE),"")</f>
        <v/>
      </c>
      <c r="V120" s="5" t="str">
        <f t="shared" si="16"/>
        <v/>
      </c>
      <c r="W120" s="5" t="str">
        <f>IFERROR(VLOOKUP(F120,級段!I$2:J$14,2,FALSE),"")</f>
        <v/>
      </c>
      <c r="X120" s="5" t="str">
        <f t="shared" si="14"/>
        <v>00</v>
      </c>
    </row>
    <row r="121" spans="2:24" ht="14.25" customHeight="1" x14ac:dyDescent="0.2">
      <c r="B121" s="37">
        <v>117</v>
      </c>
      <c r="C121" s="40"/>
      <c r="D121" s="41"/>
      <c r="E121" s="42"/>
      <c r="F121" s="43"/>
      <c r="G121" s="55"/>
      <c r="H121" s="41"/>
      <c r="I121" s="66" t="str">
        <f>IFERROR(VLOOKUP(L121,'競技区分 (table)'!$A$2:$B$71,2,FALSE),"")</f>
        <v/>
      </c>
      <c r="J121" s="66" t="str">
        <f>IFERROR(VLOOKUP(M121,'競技区分 (table)'!$A$2:$B$71,2,FALSE),"")</f>
        <v/>
      </c>
      <c r="K121" s="21"/>
      <c r="L121" s="52" t="str">
        <f>IF(G121="◯",VLOOKUP($X121,db!$A$2:$C$309,2,FALSE),"")</f>
        <v/>
      </c>
      <c r="M121" s="52" t="str">
        <f>IF(H121="◯",VLOOKUP($X121,db!$A$2:$C$309,3,FALSE),"")</f>
        <v/>
      </c>
      <c r="O121" s="52">
        <f t="shared" si="12"/>
        <v>0</v>
      </c>
      <c r="P121" s="52">
        <f t="shared" si="13"/>
        <v>0</v>
      </c>
      <c r="Q121" s="52" t="str">
        <f t="shared" si="15"/>
        <v/>
      </c>
      <c r="R121" s="61">
        <f t="shared" si="11"/>
        <v>0</v>
      </c>
      <c r="S121" s="61"/>
      <c r="U121" s="5" t="str">
        <f>IFERROR(VLOOKUP(C121,級段!F$2:G$13,2,FALSE),"")</f>
        <v/>
      </c>
      <c r="V121" s="5" t="str">
        <f t="shared" si="16"/>
        <v/>
      </c>
      <c r="W121" s="5" t="str">
        <f>IFERROR(VLOOKUP(F121,級段!I$2:J$14,2,FALSE),"")</f>
        <v/>
      </c>
      <c r="X121" s="5" t="str">
        <f t="shared" si="14"/>
        <v>00</v>
      </c>
    </row>
    <row r="122" spans="2:24" ht="14.25" customHeight="1" x14ac:dyDescent="0.2">
      <c r="B122" s="37">
        <v>118</v>
      </c>
      <c r="C122" s="40"/>
      <c r="D122" s="41"/>
      <c r="E122" s="42"/>
      <c r="F122" s="43"/>
      <c r="G122" s="55"/>
      <c r="H122" s="41"/>
      <c r="I122" s="66" t="str">
        <f>IFERROR(VLOOKUP(L122,'競技区分 (table)'!$A$2:$B$71,2,FALSE),"")</f>
        <v/>
      </c>
      <c r="J122" s="66" t="str">
        <f>IFERROR(VLOOKUP(M122,'競技区分 (table)'!$A$2:$B$71,2,FALSE),"")</f>
        <v/>
      </c>
      <c r="K122" s="21"/>
      <c r="L122" s="52" t="str">
        <f>IF(G122="◯",VLOOKUP($X122,db!$A$2:$C$309,2,FALSE),"")</f>
        <v/>
      </c>
      <c r="M122" s="52" t="str">
        <f>IF(H122="◯",VLOOKUP($X122,db!$A$2:$C$309,3,FALSE),"")</f>
        <v/>
      </c>
      <c r="O122" s="52">
        <f t="shared" si="12"/>
        <v>0</v>
      </c>
      <c r="P122" s="52">
        <f t="shared" si="13"/>
        <v>0</v>
      </c>
      <c r="Q122" s="52" t="str">
        <f t="shared" si="15"/>
        <v/>
      </c>
      <c r="R122" s="61">
        <f t="shared" si="11"/>
        <v>0</v>
      </c>
      <c r="S122" s="61"/>
      <c r="U122" s="5" t="str">
        <f>IFERROR(VLOOKUP(C122,級段!F$2:G$13,2,FALSE),"")</f>
        <v/>
      </c>
      <c r="V122" s="5" t="str">
        <f t="shared" si="16"/>
        <v/>
      </c>
      <c r="W122" s="5" t="str">
        <f>IFERROR(VLOOKUP(F122,級段!I$2:J$14,2,FALSE),"")</f>
        <v/>
      </c>
      <c r="X122" s="5" t="str">
        <f t="shared" si="14"/>
        <v>00</v>
      </c>
    </row>
    <row r="123" spans="2:24" ht="14.25" customHeight="1" x14ac:dyDescent="0.2">
      <c r="B123" s="37">
        <v>119</v>
      </c>
      <c r="C123" s="40"/>
      <c r="D123" s="41"/>
      <c r="E123" s="42"/>
      <c r="F123" s="43"/>
      <c r="G123" s="55"/>
      <c r="H123" s="41"/>
      <c r="I123" s="66" t="str">
        <f>IFERROR(VLOOKUP(L123,'競技区分 (table)'!$A$2:$B$71,2,FALSE),"")</f>
        <v/>
      </c>
      <c r="J123" s="66" t="str">
        <f>IFERROR(VLOOKUP(M123,'競技区分 (table)'!$A$2:$B$71,2,FALSE),"")</f>
        <v/>
      </c>
      <c r="K123" s="21"/>
      <c r="L123" s="52" t="str">
        <f>IF(G123="◯",VLOOKUP($X123,db!$A$2:$C$309,2,FALSE),"")</f>
        <v/>
      </c>
      <c r="M123" s="52" t="str">
        <f>IF(H123="◯",VLOOKUP($X123,db!$A$2:$C$309,3,FALSE),"")</f>
        <v/>
      </c>
      <c r="O123" s="52">
        <f t="shared" si="12"/>
        <v>0</v>
      </c>
      <c r="P123" s="52">
        <f t="shared" si="13"/>
        <v>0</v>
      </c>
      <c r="Q123" s="52" t="str">
        <f t="shared" si="15"/>
        <v/>
      </c>
      <c r="R123" s="61">
        <f t="shared" si="11"/>
        <v>0</v>
      </c>
      <c r="S123" s="61"/>
      <c r="U123" s="5" t="str">
        <f>IFERROR(VLOOKUP(C123,級段!F$2:G$13,2,FALSE),"")</f>
        <v/>
      </c>
      <c r="V123" s="5" t="str">
        <f t="shared" si="16"/>
        <v/>
      </c>
      <c r="W123" s="5" t="str">
        <f>IFERROR(VLOOKUP(F123,級段!I$2:J$14,2,FALSE),"")</f>
        <v/>
      </c>
      <c r="X123" s="5" t="str">
        <f t="shared" si="14"/>
        <v>00</v>
      </c>
    </row>
    <row r="124" spans="2:24" ht="14.25" customHeight="1" thickBot="1" x14ac:dyDescent="0.25">
      <c r="B124" s="38">
        <v>120</v>
      </c>
      <c r="C124" s="44"/>
      <c r="D124" s="45"/>
      <c r="E124" s="46"/>
      <c r="F124" s="47"/>
      <c r="G124" s="47"/>
      <c r="H124" s="45"/>
      <c r="I124" s="67" t="str">
        <f>IFERROR(VLOOKUP(L124,'競技区分 (table)'!$A$2:$B$71,2,FALSE),"")</f>
        <v/>
      </c>
      <c r="J124" s="67" t="str">
        <f>IFERROR(VLOOKUP(M124,'競技区分 (table)'!$A$2:$B$71,2,FALSE),"")</f>
        <v/>
      </c>
      <c r="K124" s="21"/>
      <c r="L124" s="52" t="str">
        <f>IF(G124="◯",VLOOKUP($X124,db!$A$2:$C$309,2,FALSE),"")</f>
        <v/>
      </c>
      <c r="M124" s="52" t="str">
        <f>IF(H124="◯",VLOOKUP($X124,db!$A$2:$C$309,3,FALSE),"")</f>
        <v/>
      </c>
      <c r="O124" s="52">
        <f t="shared" si="12"/>
        <v>0</v>
      </c>
      <c r="P124" s="52">
        <f t="shared" si="13"/>
        <v>0</v>
      </c>
      <c r="Q124" s="52" t="str">
        <f t="shared" si="15"/>
        <v/>
      </c>
      <c r="R124" s="61">
        <f t="shared" si="11"/>
        <v>0</v>
      </c>
      <c r="S124" s="61"/>
      <c r="U124" s="5" t="str">
        <f>IFERROR(VLOOKUP(C124,級段!F$2:G$13,2,FALSE),"")</f>
        <v/>
      </c>
      <c r="V124" s="5" t="str">
        <f t="shared" si="16"/>
        <v/>
      </c>
      <c r="W124" s="5" t="str">
        <f>IFERROR(VLOOKUP(F124,級段!I$2:J$14,2,FALSE),"")</f>
        <v/>
      </c>
      <c r="X124" s="5" t="str">
        <f t="shared" si="14"/>
        <v>00</v>
      </c>
    </row>
    <row r="125" spans="2:24" ht="14.25" customHeight="1" x14ac:dyDescent="0.15">
      <c r="B125" s="39"/>
      <c r="C125" s="48"/>
      <c r="D125" s="49"/>
      <c r="E125" s="50"/>
      <c r="F125" s="51"/>
      <c r="G125" s="51"/>
      <c r="H125" s="51"/>
      <c r="I125" s="51"/>
      <c r="J125" s="51"/>
      <c r="L125" s="53"/>
      <c r="M125" s="53"/>
      <c r="O125" s="59">
        <f>COUNTIF(O5:O124,1500)</f>
        <v>0</v>
      </c>
      <c r="P125" s="35">
        <f t="shared" ref="P125:Q125" si="17">COUNTIF(P5:P124,1500)</f>
        <v>0</v>
      </c>
      <c r="Q125" s="35">
        <f t="shared" si="17"/>
        <v>0</v>
      </c>
    </row>
    <row r="126" spans="2:24" ht="24.9" customHeight="1" x14ac:dyDescent="0.2">
      <c r="O126" s="62">
        <f>SUM(O5:O125)</f>
        <v>0</v>
      </c>
      <c r="P126" s="62">
        <f t="shared" ref="P126:Q126" si="18">SUM(P5:P125)</f>
        <v>0</v>
      </c>
      <c r="Q126" s="62">
        <f t="shared" si="18"/>
        <v>0</v>
      </c>
    </row>
    <row r="127" spans="2:24" ht="24.9" customHeight="1" x14ac:dyDescent="0.2">
      <c r="O127" s="35" t="s">
        <v>439</v>
      </c>
      <c r="P127" s="35">
        <f>COUNTIF(E5:E124,"*")</f>
        <v>0</v>
      </c>
      <c r="Q127" s="35" t="s">
        <v>437</v>
      </c>
      <c r="R127" s="35">
        <f>COUNTIF($R$5:$R$124,1)</f>
        <v>0</v>
      </c>
    </row>
    <row r="128" spans="2:24" ht="24.9" customHeight="1" x14ac:dyDescent="0.2">
      <c r="Q128" s="35" t="s">
        <v>438</v>
      </c>
      <c r="R128" s="35">
        <f>COUNTIF($R$5:$R$124,2)</f>
        <v>0</v>
      </c>
    </row>
    <row r="129" ht="24.9" customHeight="1" x14ac:dyDescent="0.2"/>
    <row r="130" ht="24.9" customHeight="1" x14ac:dyDescent="0.2"/>
    <row r="131" ht="24.9" customHeight="1" x14ac:dyDescent="0.2"/>
    <row r="132" ht="24.9" customHeight="1" x14ac:dyDescent="0.2"/>
    <row r="133" ht="24.9" customHeight="1" x14ac:dyDescent="0.2"/>
    <row r="134" ht="24.9" customHeight="1" x14ac:dyDescent="0.2"/>
    <row r="135" ht="24.9" customHeight="1" x14ac:dyDescent="0.2"/>
    <row r="136" ht="24.9" customHeight="1" x14ac:dyDescent="0.2"/>
    <row r="137" ht="24.9" customHeight="1" x14ac:dyDescent="0.2"/>
    <row r="138" ht="24.9" customHeight="1" x14ac:dyDescent="0.2"/>
    <row r="139" ht="24.9" customHeight="1" x14ac:dyDescent="0.2"/>
    <row r="140" ht="24.9" customHeight="1" x14ac:dyDescent="0.2"/>
    <row r="141" ht="24.9" customHeight="1" x14ac:dyDescent="0.2"/>
    <row r="142" ht="24.9" customHeight="1" x14ac:dyDescent="0.2"/>
    <row r="143" ht="24.9" customHeight="1" x14ac:dyDescent="0.2"/>
    <row r="144" ht="24.9" customHeight="1" x14ac:dyDescent="0.2"/>
    <row r="145" ht="24.9" customHeight="1" x14ac:dyDescent="0.2"/>
    <row r="146" ht="24.9" customHeight="1" x14ac:dyDescent="0.2"/>
    <row r="147" ht="24.9" customHeight="1" x14ac:dyDescent="0.2"/>
    <row r="148" ht="24.9" customHeight="1" x14ac:dyDescent="0.2"/>
    <row r="149" ht="24.9" customHeight="1" x14ac:dyDescent="0.2"/>
    <row r="150" ht="24.9" customHeight="1" x14ac:dyDescent="0.2"/>
    <row r="151" ht="24.9" customHeight="1" x14ac:dyDescent="0.2"/>
    <row r="152" ht="24.9" customHeight="1" x14ac:dyDescent="0.2"/>
    <row r="153" ht="24.9" customHeight="1" x14ac:dyDescent="0.2"/>
    <row r="154" ht="24.9" customHeight="1" x14ac:dyDescent="0.2"/>
    <row r="155" ht="24.9" customHeight="1" x14ac:dyDescent="0.2"/>
    <row r="156" ht="24.9" customHeight="1" x14ac:dyDescent="0.2"/>
    <row r="157" ht="24.9" customHeight="1" x14ac:dyDescent="0.2"/>
    <row r="158" ht="24.9" customHeight="1" x14ac:dyDescent="0.2"/>
    <row r="159" ht="24.9" customHeight="1" x14ac:dyDescent="0.2"/>
    <row r="160" ht="24.9" customHeight="1" x14ac:dyDescent="0.2"/>
    <row r="161" ht="24.9" customHeight="1" x14ac:dyDescent="0.2"/>
    <row r="162" ht="24.9" customHeight="1" x14ac:dyDescent="0.2"/>
    <row r="163" ht="24.9" customHeight="1" x14ac:dyDescent="0.2"/>
    <row r="164" ht="24.9" customHeight="1" x14ac:dyDescent="0.2"/>
    <row r="165" ht="24.9" customHeight="1" x14ac:dyDescent="0.2"/>
    <row r="166" ht="24.9" customHeight="1" x14ac:dyDescent="0.2"/>
    <row r="167" ht="24.9" customHeight="1" x14ac:dyDescent="0.2"/>
    <row r="168" ht="24.9" customHeight="1" x14ac:dyDescent="0.2"/>
    <row r="169" ht="24.9" customHeight="1" x14ac:dyDescent="0.2"/>
    <row r="170" ht="24.9" customHeight="1" x14ac:dyDescent="0.2"/>
    <row r="171" ht="24.9" customHeight="1" x14ac:dyDescent="0.2"/>
    <row r="172" ht="24.9" customHeight="1" x14ac:dyDescent="0.2"/>
    <row r="173" ht="24.9" customHeight="1" x14ac:dyDescent="0.2"/>
    <row r="174" ht="24.9" customHeight="1" x14ac:dyDescent="0.2"/>
    <row r="175" ht="24.9" customHeight="1" x14ac:dyDescent="0.2"/>
    <row r="176" ht="24.9" customHeight="1" x14ac:dyDescent="0.2"/>
    <row r="177" ht="24.9" customHeight="1" x14ac:dyDescent="0.2"/>
    <row r="178" ht="24.9" customHeight="1" x14ac:dyDescent="0.2"/>
    <row r="179" ht="24.9" customHeight="1" x14ac:dyDescent="0.2"/>
    <row r="180" ht="24.9" customHeight="1" x14ac:dyDescent="0.2"/>
    <row r="181" ht="24.9" customHeight="1" x14ac:dyDescent="0.2"/>
    <row r="182" ht="24.9" customHeight="1" x14ac:dyDescent="0.2"/>
    <row r="183" ht="24.9" customHeight="1" x14ac:dyDescent="0.2"/>
    <row r="184" ht="24.9" customHeight="1" x14ac:dyDescent="0.2"/>
    <row r="185" ht="24.9" customHeight="1" x14ac:dyDescent="0.2"/>
    <row r="186" ht="24.9" customHeight="1" x14ac:dyDescent="0.2"/>
    <row r="187" ht="24.9" customHeight="1" x14ac:dyDescent="0.2"/>
    <row r="188" ht="24.9" customHeight="1" x14ac:dyDescent="0.2"/>
    <row r="189" ht="24.9" customHeight="1" x14ac:dyDescent="0.2"/>
    <row r="190" ht="24.9" customHeight="1" x14ac:dyDescent="0.2"/>
    <row r="191" ht="24.9" customHeight="1" x14ac:dyDescent="0.2"/>
    <row r="192" ht="24.9" customHeight="1" x14ac:dyDescent="0.2"/>
    <row r="193" ht="24.9" customHeight="1" x14ac:dyDescent="0.2"/>
    <row r="194" ht="24.9" customHeight="1" x14ac:dyDescent="0.2"/>
    <row r="195" ht="24.9" customHeight="1" x14ac:dyDescent="0.2"/>
    <row r="196" ht="24.9" customHeight="1" x14ac:dyDescent="0.2"/>
    <row r="197" ht="24.9" customHeight="1" x14ac:dyDescent="0.2"/>
    <row r="198" ht="24.9" customHeight="1" x14ac:dyDescent="0.2"/>
    <row r="199" ht="24.9" customHeight="1" x14ac:dyDescent="0.2"/>
    <row r="200" ht="24.9" customHeight="1" x14ac:dyDescent="0.2"/>
    <row r="201" ht="24.9" customHeight="1" x14ac:dyDescent="0.2"/>
    <row r="202" ht="24.9" customHeight="1" x14ac:dyDescent="0.2"/>
    <row r="203" ht="24.9" customHeight="1" x14ac:dyDescent="0.2"/>
    <row r="204" ht="24.9" customHeight="1" x14ac:dyDescent="0.2"/>
  </sheetData>
  <sheetProtection algorithmName="SHA-512" hashValue="miy57IHvmgfGeL+v3qyuh1kLUz/yPQYJzQ17j6KsIJBm+YaQU2dcCvDm1hSEY1FkcS+YeqJZL7euMpbjMlkbSQ==" saltValue="6qOABa6CkELTZYAvH3lJ0A==" spinCount="100000" sheet="1" objects="1" scenarios="1"/>
  <mergeCells count="2">
    <mergeCell ref="B2:C2"/>
    <mergeCell ref="D2:E2"/>
  </mergeCells>
  <phoneticPr fontId="1"/>
  <dataValidations count="2">
    <dataValidation type="list" allowBlank="1" showInputMessage="1" showErrorMessage="1" sqref="D5:D124" xr:uid="{00000000-0002-0000-0200-000000000000}">
      <formula1>"男,女"</formula1>
    </dataValidation>
    <dataValidation type="list" allowBlank="1" showInputMessage="1" showErrorMessage="1" sqref="G5:H124" xr:uid="{00000000-0002-0000-0200-000001000000}">
      <formula1>"◯"</formula1>
    </dataValidation>
  </dataValidations>
  <printOptions horizontalCentered="1" verticalCentered="1"/>
  <pageMargins left="0.70866141732283472" right="0.70866141732283472" top="0.39370078740157483" bottom="0.35433070866141736" header="0.31496062992125984" footer="0.31496062992125984"/>
  <pageSetup paperSize="9" orientation="portrait" horizontalDpi="4294967293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級段!$C$2:$C$12</xm:f>
          </x14:formula1>
          <xm:sqref>C5:C124</xm:sqref>
        </x14:dataValidation>
        <x14:dataValidation type="list" allowBlank="1" showInputMessage="1" showErrorMessage="1" xr:uid="{00000000-0002-0000-0200-000003000000}">
          <x14:formula1>
            <xm:f>級段!$B$2:$B$14</xm:f>
          </x14:formula1>
          <xm:sqref>F5:F124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W71"/>
  <sheetViews>
    <sheetView zoomScale="85" zoomScaleNormal="85" workbookViewId="0"/>
  </sheetViews>
  <sheetFormatPr defaultRowHeight="13.2" x14ac:dyDescent="0.2"/>
  <cols>
    <col min="1" max="1" width="3.6640625" style="4" customWidth="1"/>
    <col min="2" max="2" width="35" style="2" customWidth="1"/>
    <col min="3" max="3" width="3.33203125" customWidth="1"/>
    <col min="4" max="4" width="33.109375" hidden="1" customWidth="1"/>
    <col min="5" max="6" width="3.33203125" hidden="1" customWidth="1"/>
    <col min="7" max="11" width="4.21875" hidden="1" customWidth="1"/>
    <col min="12" max="16" width="4.21875" customWidth="1"/>
    <col min="17" max="18" width="5.6640625" customWidth="1"/>
    <col min="19" max="19" width="30.6640625" style="2" hidden="1" customWidth="1"/>
    <col min="20" max="21" width="18.88671875" hidden="1" customWidth="1"/>
    <col min="22" max="22" width="5.6640625" hidden="1" customWidth="1"/>
    <col min="23" max="23" width="25.109375" hidden="1" customWidth="1"/>
    <col min="24" max="29" width="5.6640625" customWidth="1"/>
    <col min="30" max="40" width="9" customWidth="1"/>
  </cols>
  <sheetData>
    <row r="1" spans="1:23" ht="14.25" customHeight="1" x14ac:dyDescent="0.2">
      <c r="A1" s="3" t="s">
        <v>3</v>
      </c>
      <c r="B1" s="3" t="s">
        <v>51</v>
      </c>
      <c r="G1" s="1" t="s">
        <v>133</v>
      </c>
      <c r="H1" s="1" t="s">
        <v>134</v>
      </c>
      <c r="I1" s="1" t="s">
        <v>135</v>
      </c>
      <c r="J1" s="1"/>
      <c r="K1" s="1"/>
      <c r="L1" s="1"/>
      <c r="M1" s="1"/>
      <c r="N1" s="1"/>
      <c r="O1" s="1"/>
      <c r="P1" s="1"/>
      <c r="S1" s="3" t="s">
        <v>94</v>
      </c>
    </row>
    <row r="2" spans="1:23" ht="14.25" customHeight="1" x14ac:dyDescent="0.2">
      <c r="A2" s="3">
        <v>1</v>
      </c>
      <c r="B2" s="68" t="s">
        <v>122</v>
      </c>
      <c r="D2" t="str">
        <f>CONCATENATE(A2,"　",B2)</f>
        <v>1　幼年形　年中男女混合　</v>
      </c>
      <c r="S2" s="16" t="s">
        <v>95</v>
      </c>
      <c r="T2" t="s">
        <v>96</v>
      </c>
      <c r="W2" t="str">
        <f>CONCATENATE(S2,"　",T2,"　",U2)</f>
        <v>幼年形　年中男女混合　</v>
      </c>
    </row>
    <row r="3" spans="1:23" ht="14.25" customHeight="1" x14ac:dyDescent="0.2">
      <c r="A3" s="3">
        <f>+A2+1</f>
        <v>2</v>
      </c>
      <c r="B3" s="68" t="s">
        <v>455</v>
      </c>
      <c r="D3" t="str">
        <f t="shared" ref="D3:D69" si="0">CONCATENATE(A3,"　",B3)</f>
        <v>2　幼年形　年長　男子</v>
      </c>
      <c r="S3" s="16" t="s">
        <v>95</v>
      </c>
      <c r="T3" t="s">
        <v>97</v>
      </c>
      <c r="W3" t="str">
        <f t="shared" ref="W3:W69" si="1">CONCATENATE(S3,"　",T3,"　",U3)</f>
        <v>幼年形　年長男女混合　</v>
      </c>
    </row>
    <row r="4" spans="1:23" ht="13.8" customHeight="1" x14ac:dyDescent="0.2">
      <c r="A4" s="3">
        <f t="shared" ref="A4:A36" si="2">+A3+1</f>
        <v>3</v>
      </c>
      <c r="B4" s="68" t="s">
        <v>456</v>
      </c>
      <c r="D4" t="str">
        <f t="shared" ref="D4" si="3">CONCATENATE(A4,"　",B4)</f>
        <v>3　幼年形　年長　女子</v>
      </c>
      <c r="S4" s="16" t="s">
        <v>95</v>
      </c>
      <c r="T4" t="s">
        <v>97</v>
      </c>
      <c r="W4" t="str">
        <f t="shared" ref="W4" si="4">CONCATENATE(S4,"　",T4,"　",U4)</f>
        <v>幼年形　年長男女混合　</v>
      </c>
    </row>
    <row r="5" spans="1:23" ht="14.25" customHeight="1" x14ac:dyDescent="0.2">
      <c r="A5" s="3">
        <f t="shared" si="2"/>
        <v>4</v>
      </c>
      <c r="B5" s="69" t="s">
        <v>491</v>
      </c>
      <c r="D5" t="str">
        <f t="shared" si="0"/>
        <v>4　小１年形　無級～８級　男子</v>
      </c>
      <c r="S5" s="16" t="s">
        <v>98</v>
      </c>
      <c r="T5" t="s">
        <v>99</v>
      </c>
      <c r="U5" t="s">
        <v>87</v>
      </c>
      <c r="W5" t="str">
        <f t="shared" si="1"/>
        <v>小１・２年形　無級～８級　男女混合</v>
      </c>
    </row>
    <row r="6" spans="1:23" ht="14.25" customHeight="1" x14ac:dyDescent="0.2">
      <c r="A6" s="3">
        <f t="shared" si="2"/>
        <v>5</v>
      </c>
      <c r="B6" s="69" t="s">
        <v>440</v>
      </c>
      <c r="D6" t="str">
        <f t="shared" si="0"/>
        <v>5　小１年形　７級～有段　男子</v>
      </c>
      <c r="R6" s="22"/>
      <c r="S6" s="16" t="s">
        <v>100</v>
      </c>
      <c r="T6" t="s">
        <v>101</v>
      </c>
      <c r="U6" t="s">
        <v>88</v>
      </c>
      <c r="W6" t="str">
        <f t="shared" si="1"/>
        <v>小１年形　３級～有段　男子</v>
      </c>
    </row>
    <row r="7" spans="1:23" ht="14.25" customHeight="1" x14ac:dyDescent="0.2">
      <c r="A7" s="3">
        <f t="shared" si="2"/>
        <v>6</v>
      </c>
      <c r="B7" s="69" t="s">
        <v>492</v>
      </c>
      <c r="D7" t="str">
        <f t="shared" ref="D7" si="5">CONCATENATE(A7,"　",B7)</f>
        <v>6　小１年形　無級～８級　女子</v>
      </c>
      <c r="S7" s="16" t="s">
        <v>98</v>
      </c>
      <c r="T7" t="s">
        <v>99</v>
      </c>
      <c r="U7" t="s">
        <v>87</v>
      </c>
      <c r="W7" t="str">
        <f t="shared" ref="W7" si="6">CONCATENATE(S7,"　",T7,"　",U7)</f>
        <v>小１・２年形　無級～８級　男女混合</v>
      </c>
    </row>
    <row r="8" spans="1:23" ht="14.25" customHeight="1" x14ac:dyDescent="0.2">
      <c r="A8" s="3">
        <f t="shared" si="2"/>
        <v>7</v>
      </c>
      <c r="B8" s="69" t="s">
        <v>441</v>
      </c>
      <c r="D8" t="str">
        <f t="shared" si="0"/>
        <v>7　小１年形　７級～有段　女子</v>
      </c>
      <c r="R8" s="22"/>
      <c r="S8" s="16" t="s">
        <v>100</v>
      </c>
      <c r="T8" t="s">
        <v>102</v>
      </c>
      <c r="U8" t="s">
        <v>89</v>
      </c>
      <c r="W8" t="str">
        <f t="shared" si="1"/>
        <v>小１年形　３級～有段　女子</v>
      </c>
    </row>
    <row r="9" spans="1:23" ht="14.25" customHeight="1" x14ac:dyDescent="0.2">
      <c r="A9" s="3">
        <f t="shared" si="2"/>
        <v>8</v>
      </c>
      <c r="B9" s="69" t="s">
        <v>493</v>
      </c>
      <c r="D9" t="str">
        <f t="shared" ref="D9" si="7">CONCATENATE(A9,"　",B9)</f>
        <v>8　小２年形　無級～８級　男子</v>
      </c>
      <c r="S9" s="16" t="s">
        <v>98</v>
      </c>
      <c r="T9" t="s">
        <v>99</v>
      </c>
      <c r="U9" t="s">
        <v>87</v>
      </c>
      <c r="W9" t="str">
        <f t="shared" ref="W9" si="8">CONCATENATE(S9,"　",T9,"　",U9)</f>
        <v>小１・２年形　無級～８級　男女混合</v>
      </c>
    </row>
    <row r="10" spans="1:23" ht="14.25" customHeight="1" x14ac:dyDescent="0.2">
      <c r="A10" s="3">
        <f t="shared" si="2"/>
        <v>9</v>
      </c>
      <c r="B10" s="69" t="s">
        <v>442</v>
      </c>
      <c r="D10" t="str">
        <f t="shared" si="0"/>
        <v>9　小２年形　７級～有段　男子</v>
      </c>
      <c r="R10" s="22"/>
      <c r="S10" s="16" t="s">
        <v>103</v>
      </c>
      <c r="T10" t="s">
        <v>102</v>
      </c>
      <c r="U10" t="s">
        <v>88</v>
      </c>
      <c r="W10" t="str">
        <f t="shared" si="1"/>
        <v>小２年形　３級～有段　男子</v>
      </c>
    </row>
    <row r="11" spans="1:23" ht="14.25" customHeight="1" x14ac:dyDescent="0.2">
      <c r="A11" s="3">
        <f t="shared" si="2"/>
        <v>10</v>
      </c>
      <c r="B11" s="69" t="s">
        <v>494</v>
      </c>
      <c r="D11" t="str">
        <f t="shared" ref="D11" si="9">CONCATENATE(A11,"　",B11)</f>
        <v>10　小２年形　無級～８級　女子</v>
      </c>
      <c r="S11" s="16" t="s">
        <v>98</v>
      </c>
      <c r="T11" t="s">
        <v>99</v>
      </c>
      <c r="U11" t="s">
        <v>87</v>
      </c>
      <c r="W11" t="str">
        <f t="shared" ref="W11" si="10">CONCATENATE(S11,"　",T11,"　",U11)</f>
        <v>小１・２年形　無級～８級　男女混合</v>
      </c>
    </row>
    <row r="12" spans="1:23" ht="13.8" customHeight="1" x14ac:dyDescent="0.2">
      <c r="A12" s="3">
        <f t="shared" si="2"/>
        <v>11</v>
      </c>
      <c r="B12" s="69" t="s">
        <v>443</v>
      </c>
      <c r="D12" t="str">
        <f t="shared" si="0"/>
        <v>11　小２年形　７級～有段　女子</v>
      </c>
      <c r="R12" s="22"/>
      <c r="S12" s="16" t="s">
        <v>103</v>
      </c>
      <c r="T12" t="s">
        <v>102</v>
      </c>
      <c r="U12" t="s">
        <v>89</v>
      </c>
      <c r="W12" t="str">
        <f t="shared" si="1"/>
        <v>小２年形　３級～有段　女子</v>
      </c>
    </row>
    <row r="13" spans="1:23" ht="14.25" customHeight="1" x14ac:dyDescent="0.2">
      <c r="A13" s="3">
        <f t="shared" si="2"/>
        <v>12</v>
      </c>
      <c r="B13" s="70" t="s">
        <v>495</v>
      </c>
      <c r="D13" t="str">
        <f t="shared" si="0"/>
        <v>12　小３年形　無級～４級　男子</v>
      </c>
      <c r="R13" s="22"/>
      <c r="S13" s="16" t="s">
        <v>104</v>
      </c>
      <c r="T13" t="s">
        <v>99</v>
      </c>
      <c r="U13" t="s">
        <v>87</v>
      </c>
      <c r="W13" t="str">
        <f t="shared" si="1"/>
        <v>小３・４年形　無級～８級　男女混合</v>
      </c>
    </row>
    <row r="14" spans="1:23" ht="14.25" customHeight="1" x14ac:dyDescent="0.2">
      <c r="A14" s="3">
        <f t="shared" si="2"/>
        <v>13</v>
      </c>
      <c r="B14" s="70" t="s">
        <v>536</v>
      </c>
      <c r="D14" t="str">
        <f t="shared" si="0"/>
        <v>13　小３年形　３級～有段　男子</v>
      </c>
      <c r="S14" s="16" t="s">
        <v>105</v>
      </c>
      <c r="T14" t="s">
        <v>102</v>
      </c>
      <c r="U14" t="s">
        <v>88</v>
      </c>
      <c r="W14" t="str">
        <f t="shared" si="1"/>
        <v>小３年形　３級～有段　男子</v>
      </c>
    </row>
    <row r="15" spans="1:23" ht="14.25" customHeight="1" x14ac:dyDescent="0.2">
      <c r="A15" s="3">
        <f t="shared" si="2"/>
        <v>14</v>
      </c>
      <c r="B15" s="70" t="s">
        <v>496</v>
      </c>
      <c r="D15" t="str">
        <f t="shared" ref="D15" si="11">CONCATENATE(A15,"　",B15)</f>
        <v>14　小３年形　無級～４級　女子</v>
      </c>
      <c r="R15" s="22"/>
      <c r="S15" s="16" t="s">
        <v>104</v>
      </c>
      <c r="T15" t="s">
        <v>99</v>
      </c>
      <c r="U15" t="s">
        <v>87</v>
      </c>
      <c r="W15" t="str">
        <f t="shared" ref="W15" si="12">CONCATENATE(S15,"　",T15,"　",U15)</f>
        <v>小３・４年形　無級～８級　男女混合</v>
      </c>
    </row>
    <row r="16" spans="1:23" ht="14.25" customHeight="1" x14ac:dyDescent="0.2">
      <c r="A16" s="3">
        <f t="shared" si="2"/>
        <v>15</v>
      </c>
      <c r="B16" s="70" t="s">
        <v>537</v>
      </c>
      <c r="D16" t="str">
        <f t="shared" si="0"/>
        <v>15　小３年形　３級～有段　女子</v>
      </c>
      <c r="S16" s="16" t="s">
        <v>105</v>
      </c>
      <c r="T16" t="s">
        <v>102</v>
      </c>
      <c r="U16" t="s">
        <v>89</v>
      </c>
      <c r="W16" t="str">
        <f t="shared" si="1"/>
        <v>小３年形　３級～有段　女子</v>
      </c>
    </row>
    <row r="17" spans="1:23" ht="14.25" customHeight="1" x14ac:dyDescent="0.2">
      <c r="A17" s="3">
        <f t="shared" si="2"/>
        <v>16</v>
      </c>
      <c r="B17" s="70" t="s">
        <v>497</v>
      </c>
      <c r="D17" t="str">
        <f t="shared" ref="D17" si="13">CONCATENATE(A17,"　",B17)</f>
        <v>16　小４年形　無級～４級　男子</v>
      </c>
      <c r="R17" s="22"/>
      <c r="S17" s="16" t="s">
        <v>104</v>
      </c>
      <c r="T17" t="s">
        <v>99</v>
      </c>
      <c r="U17" t="s">
        <v>87</v>
      </c>
      <c r="W17" t="str">
        <f t="shared" ref="W17" si="14">CONCATENATE(S17,"　",T17,"　",U17)</f>
        <v>小３・４年形　無級～８級　男女混合</v>
      </c>
    </row>
    <row r="18" spans="1:23" ht="14.25" customHeight="1" x14ac:dyDescent="0.2">
      <c r="A18" s="3">
        <f t="shared" si="2"/>
        <v>17</v>
      </c>
      <c r="B18" s="70" t="s">
        <v>538</v>
      </c>
      <c r="D18" t="str">
        <f t="shared" si="0"/>
        <v>17　小４年形　３級～有段　男子</v>
      </c>
      <c r="S18" s="16" t="s">
        <v>106</v>
      </c>
      <c r="T18" t="s">
        <v>102</v>
      </c>
      <c r="U18" t="s">
        <v>88</v>
      </c>
      <c r="W18" t="str">
        <f t="shared" si="1"/>
        <v>小４年形　３級～有段　男子</v>
      </c>
    </row>
    <row r="19" spans="1:23" ht="14.25" customHeight="1" x14ac:dyDescent="0.2">
      <c r="A19" s="3">
        <f t="shared" si="2"/>
        <v>18</v>
      </c>
      <c r="B19" s="70" t="s">
        <v>498</v>
      </c>
      <c r="D19" t="str">
        <f t="shared" ref="D19" si="15">CONCATENATE(A19,"　",B19)</f>
        <v>18　小４年形　無級～４級　女子</v>
      </c>
      <c r="R19" s="22"/>
      <c r="S19" s="16" t="s">
        <v>104</v>
      </c>
      <c r="T19" t="s">
        <v>99</v>
      </c>
      <c r="U19" t="s">
        <v>87</v>
      </c>
      <c r="W19" t="str">
        <f t="shared" ref="W19" si="16">CONCATENATE(S19,"　",T19,"　",U19)</f>
        <v>小３・４年形　無級～８級　男女混合</v>
      </c>
    </row>
    <row r="20" spans="1:23" ht="14.25" customHeight="1" x14ac:dyDescent="0.2">
      <c r="A20" s="3">
        <f t="shared" si="2"/>
        <v>19</v>
      </c>
      <c r="B20" s="70" t="s">
        <v>539</v>
      </c>
      <c r="D20" t="str">
        <f t="shared" si="0"/>
        <v>19　小４年形　３級～有段　女子</v>
      </c>
      <c r="S20" s="16" t="s">
        <v>106</v>
      </c>
      <c r="T20" t="s">
        <v>102</v>
      </c>
      <c r="U20" t="s">
        <v>89</v>
      </c>
      <c r="W20" t="str">
        <f t="shared" si="1"/>
        <v>小４年形　３級～有段　女子</v>
      </c>
    </row>
    <row r="21" spans="1:23" ht="14.25" customHeight="1" x14ac:dyDescent="0.2">
      <c r="A21" s="3">
        <f t="shared" si="2"/>
        <v>20</v>
      </c>
      <c r="B21" s="71" t="s">
        <v>499</v>
      </c>
      <c r="D21" t="str">
        <f t="shared" si="0"/>
        <v>20　小５年形　無級～４級　男子</v>
      </c>
      <c r="S21" s="16" t="s">
        <v>107</v>
      </c>
      <c r="T21" t="s">
        <v>108</v>
      </c>
      <c r="U21" t="s">
        <v>87</v>
      </c>
      <c r="W21" t="str">
        <f t="shared" si="1"/>
        <v>小５・６年形　無級～４級　男女混合</v>
      </c>
    </row>
    <row r="22" spans="1:23" ht="14.25" customHeight="1" x14ac:dyDescent="0.2">
      <c r="A22" s="3">
        <f t="shared" si="2"/>
        <v>21</v>
      </c>
      <c r="B22" s="71" t="s">
        <v>77</v>
      </c>
      <c r="D22" t="str">
        <f t="shared" si="0"/>
        <v>21　小５年形　３級～有段　男子</v>
      </c>
      <c r="S22" s="16" t="s">
        <v>109</v>
      </c>
      <c r="T22" t="s">
        <v>102</v>
      </c>
      <c r="U22" t="s">
        <v>88</v>
      </c>
      <c r="W22" t="str">
        <f t="shared" si="1"/>
        <v>小５年形　３級～有段　男子</v>
      </c>
    </row>
    <row r="23" spans="1:23" ht="14.25" customHeight="1" x14ac:dyDescent="0.2">
      <c r="A23" s="3">
        <f t="shared" si="2"/>
        <v>22</v>
      </c>
      <c r="B23" s="71" t="s">
        <v>500</v>
      </c>
      <c r="D23" t="str">
        <f t="shared" ref="D23" si="17">CONCATENATE(A23,"　",B23)</f>
        <v>22　小５年形　無級～４級　女子</v>
      </c>
      <c r="S23" s="16" t="s">
        <v>107</v>
      </c>
      <c r="T23" t="s">
        <v>108</v>
      </c>
      <c r="U23" t="s">
        <v>87</v>
      </c>
      <c r="W23" t="str">
        <f t="shared" ref="W23" si="18">CONCATENATE(S23,"　",T23,"　",U23)</f>
        <v>小５・６年形　無級～４級　男女混合</v>
      </c>
    </row>
    <row r="24" spans="1:23" ht="14.25" customHeight="1" x14ac:dyDescent="0.2">
      <c r="A24" s="3">
        <f t="shared" si="2"/>
        <v>23</v>
      </c>
      <c r="B24" s="71" t="s">
        <v>78</v>
      </c>
      <c r="D24" t="str">
        <f t="shared" si="0"/>
        <v>23　小５年形　３級～有段　女子</v>
      </c>
      <c r="S24" s="16" t="s">
        <v>109</v>
      </c>
      <c r="T24" t="s">
        <v>102</v>
      </c>
      <c r="U24" t="s">
        <v>89</v>
      </c>
      <c r="W24" t="str">
        <f t="shared" si="1"/>
        <v>小５年形　３級～有段　女子</v>
      </c>
    </row>
    <row r="25" spans="1:23" ht="14.25" customHeight="1" x14ac:dyDescent="0.2">
      <c r="A25" s="3">
        <f t="shared" si="2"/>
        <v>24</v>
      </c>
      <c r="B25" s="71" t="s">
        <v>501</v>
      </c>
      <c r="D25" t="str">
        <f t="shared" ref="D25" si="19">CONCATENATE(A25,"　",B25)</f>
        <v>24　小６年形　無級～４級　男子</v>
      </c>
      <c r="S25" s="16" t="s">
        <v>107</v>
      </c>
      <c r="T25" t="s">
        <v>108</v>
      </c>
      <c r="U25" t="s">
        <v>87</v>
      </c>
      <c r="W25" t="str">
        <f t="shared" ref="W25" si="20">CONCATENATE(S25,"　",T25,"　",U25)</f>
        <v>小５・６年形　無級～４級　男女混合</v>
      </c>
    </row>
    <row r="26" spans="1:23" ht="14.25" customHeight="1" x14ac:dyDescent="0.2">
      <c r="A26" s="3">
        <f t="shared" si="2"/>
        <v>25</v>
      </c>
      <c r="B26" s="71" t="s">
        <v>79</v>
      </c>
      <c r="D26" t="str">
        <f t="shared" si="0"/>
        <v>25　小６年形　３級～有段　男子</v>
      </c>
      <c r="S26" s="16" t="s">
        <v>110</v>
      </c>
      <c r="T26" t="s">
        <v>102</v>
      </c>
      <c r="U26" t="s">
        <v>88</v>
      </c>
      <c r="W26" t="str">
        <f t="shared" si="1"/>
        <v>小６年形　３級～有段　男子</v>
      </c>
    </row>
    <row r="27" spans="1:23" ht="14.25" customHeight="1" x14ac:dyDescent="0.2">
      <c r="A27" s="3">
        <f t="shared" si="2"/>
        <v>26</v>
      </c>
      <c r="B27" s="71" t="s">
        <v>502</v>
      </c>
      <c r="D27" t="str">
        <f t="shared" ref="D27" si="21">CONCATENATE(A27,"　",B27)</f>
        <v>26　小６年形　無級～４級　女子</v>
      </c>
      <c r="S27" s="16" t="s">
        <v>107</v>
      </c>
      <c r="T27" t="s">
        <v>108</v>
      </c>
      <c r="U27" t="s">
        <v>87</v>
      </c>
      <c r="W27" t="str">
        <f t="shared" ref="W27" si="22">CONCATENATE(S27,"　",T27,"　",U27)</f>
        <v>小５・６年形　無級～４級　男女混合</v>
      </c>
    </row>
    <row r="28" spans="1:23" ht="14.25" customHeight="1" x14ac:dyDescent="0.2">
      <c r="A28" s="3">
        <f t="shared" si="2"/>
        <v>27</v>
      </c>
      <c r="B28" s="71" t="s">
        <v>80</v>
      </c>
      <c r="D28" t="str">
        <f t="shared" si="0"/>
        <v>27　小６年形　３級～有段　女子</v>
      </c>
      <c r="S28" s="16" t="s">
        <v>110</v>
      </c>
      <c r="T28" t="s">
        <v>102</v>
      </c>
      <c r="U28" t="s">
        <v>89</v>
      </c>
      <c r="W28" t="str">
        <f t="shared" si="1"/>
        <v>小６年形　３級～有段　女子</v>
      </c>
    </row>
    <row r="29" spans="1:23" ht="14.25" customHeight="1" x14ac:dyDescent="0.2">
      <c r="A29" s="3">
        <f t="shared" si="2"/>
        <v>28</v>
      </c>
      <c r="B29" s="72" t="s">
        <v>556</v>
      </c>
      <c r="D29" t="str">
        <f t="shared" si="0"/>
        <v>28　中学１年形　男子</v>
      </c>
      <c r="S29" s="16" t="s">
        <v>126</v>
      </c>
      <c r="T29" t="s">
        <v>91</v>
      </c>
      <c r="U29" t="s">
        <v>88</v>
      </c>
      <c r="W29" t="str">
        <f t="shared" si="1"/>
        <v>中学形　有段　男子</v>
      </c>
    </row>
    <row r="30" spans="1:23" ht="14.25" customHeight="1" x14ac:dyDescent="0.2">
      <c r="A30" s="3">
        <f t="shared" si="2"/>
        <v>29</v>
      </c>
      <c r="B30" s="72" t="s">
        <v>557</v>
      </c>
      <c r="D30" t="str">
        <f t="shared" ref="D30:D31" si="23">CONCATENATE(A30,"　",B30)</f>
        <v>29　中学２年形　男子</v>
      </c>
      <c r="S30" s="16" t="s">
        <v>126</v>
      </c>
      <c r="T30" t="s">
        <v>91</v>
      </c>
      <c r="U30" t="s">
        <v>88</v>
      </c>
      <c r="W30" t="str">
        <f t="shared" ref="W30:W31" si="24">CONCATENATE(S30,"　",T30,"　",U30)</f>
        <v>中学形　有段　男子</v>
      </c>
    </row>
    <row r="31" spans="1:23" ht="14.25" customHeight="1" x14ac:dyDescent="0.2">
      <c r="A31" s="3">
        <f t="shared" si="2"/>
        <v>30</v>
      </c>
      <c r="B31" s="72" t="s">
        <v>558</v>
      </c>
      <c r="D31" t="str">
        <f t="shared" si="23"/>
        <v>30　中学３年形　男子</v>
      </c>
      <c r="S31" s="16" t="s">
        <v>126</v>
      </c>
      <c r="T31" t="s">
        <v>91</v>
      </c>
      <c r="U31" t="s">
        <v>88</v>
      </c>
      <c r="W31" t="str">
        <f t="shared" si="24"/>
        <v>中学形　有段　男子</v>
      </c>
    </row>
    <row r="32" spans="1:23" ht="14.25" customHeight="1" x14ac:dyDescent="0.2">
      <c r="A32" s="3">
        <f t="shared" si="2"/>
        <v>31</v>
      </c>
      <c r="B32" s="72" t="s">
        <v>559</v>
      </c>
      <c r="D32" t="str">
        <f t="shared" si="0"/>
        <v>31　中学１年形　女子</v>
      </c>
      <c r="S32" s="16" t="s">
        <v>126</v>
      </c>
      <c r="T32" t="s">
        <v>91</v>
      </c>
      <c r="U32" t="s">
        <v>89</v>
      </c>
      <c r="W32" t="str">
        <f t="shared" si="1"/>
        <v>中学形　有段　女子</v>
      </c>
    </row>
    <row r="33" spans="1:23" ht="14.25" customHeight="1" x14ac:dyDescent="0.2">
      <c r="A33" s="3">
        <f t="shared" si="2"/>
        <v>32</v>
      </c>
      <c r="B33" s="72" t="s">
        <v>560</v>
      </c>
      <c r="D33" t="str">
        <f t="shared" si="0"/>
        <v>32　中学２年形　女子</v>
      </c>
      <c r="S33" s="16"/>
    </row>
    <row r="34" spans="1:23" ht="14.25" customHeight="1" x14ac:dyDescent="0.2">
      <c r="A34" s="3">
        <f t="shared" si="2"/>
        <v>33</v>
      </c>
      <c r="B34" s="72" t="s">
        <v>561</v>
      </c>
      <c r="D34" t="str">
        <f t="shared" si="0"/>
        <v>33　中学３年形　女子</v>
      </c>
      <c r="S34" s="16"/>
    </row>
    <row r="35" spans="1:23" hidden="1" x14ac:dyDescent="0.2">
      <c r="A35" s="3">
        <f t="shared" si="2"/>
        <v>34</v>
      </c>
      <c r="B35" s="77" t="s">
        <v>459</v>
      </c>
      <c r="D35" t="str">
        <f t="shared" si="0"/>
        <v>34　シニア形　男子</v>
      </c>
      <c r="S35" s="28" t="s">
        <v>124</v>
      </c>
      <c r="T35" t="s">
        <v>90</v>
      </c>
      <c r="U35" t="s">
        <v>88</v>
      </c>
      <c r="W35" t="str">
        <f t="shared" si="1"/>
        <v>中学組手　有級　男子</v>
      </c>
    </row>
    <row r="36" spans="1:23" ht="13.8" hidden="1" thickBot="1" x14ac:dyDescent="0.25">
      <c r="A36" s="3">
        <f t="shared" si="2"/>
        <v>35</v>
      </c>
      <c r="B36" s="79" t="s">
        <v>460</v>
      </c>
      <c r="C36" s="80"/>
      <c r="D36" s="80" t="str">
        <f t="shared" si="0"/>
        <v>35　シニア形　女子</v>
      </c>
      <c r="E36" s="80"/>
      <c r="F36" s="80"/>
      <c r="G36" s="80"/>
      <c r="H36" s="80"/>
      <c r="S36" s="28" t="s">
        <v>124</v>
      </c>
      <c r="T36" t="s">
        <v>90</v>
      </c>
      <c r="U36" t="s">
        <v>89</v>
      </c>
      <c r="W36" t="str">
        <f t="shared" si="1"/>
        <v>中学組手　有級　女子</v>
      </c>
    </row>
    <row r="37" spans="1:23" ht="14.25" customHeight="1" x14ac:dyDescent="0.2">
      <c r="A37" s="3">
        <v>51</v>
      </c>
      <c r="B37" s="78" t="s">
        <v>123</v>
      </c>
      <c r="D37" t="str">
        <f t="shared" si="0"/>
        <v>51　幼年組手　年中男女混合　</v>
      </c>
      <c r="S37" s="16" t="s">
        <v>111</v>
      </c>
      <c r="T37" t="s">
        <v>96</v>
      </c>
      <c r="W37" t="str">
        <f t="shared" si="1"/>
        <v>幼年組手　年中男女混合　</v>
      </c>
    </row>
    <row r="38" spans="1:23" ht="14.25" customHeight="1" x14ac:dyDescent="0.2">
      <c r="A38" s="3">
        <f t="shared" ref="A38:A71" si="25">+A37+1</f>
        <v>52</v>
      </c>
      <c r="B38" s="73" t="s">
        <v>81</v>
      </c>
      <c r="D38" t="str">
        <f t="shared" si="0"/>
        <v>52　幼年組手　年長　男子</v>
      </c>
      <c r="S38" s="16" t="s">
        <v>111</v>
      </c>
      <c r="T38" t="s">
        <v>112</v>
      </c>
      <c r="U38" t="s">
        <v>88</v>
      </c>
      <c r="W38" t="str">
        <f t="shared" si="1"/>
        <v>幼年組手　年長　男子</v>
      </c>
    </row>
    <row r="39" spans="1:23" ht="14.25" customHeight="1" x14ac:dyDescent="0.2">
      <c r="A39" s="3">
        <f t="shared" si="25"/>
        <v>53</v>
      </c>
      <c r="B39" s="73" t="s">
        <v>82</v>
      </c>
      <c r="D39" t="str">
        <f t="shared" si="0"/>
        <v>53　幼年組手　年長　女子</v>
      </c>
      <c r="S39" s="16" t="s">
        <v>111</v>
      </c>
      <c r="T39" t="s">
        <v>112</v>
      </c>
      <c r="U39" t="s">
        <v>89</v>
      </c>
      <c r="W39" t="str">
        <f t="shared" si="1"/>
        <v>幼年組手　年長　女子</v>
      </c>
    </row>
    <row r="40" spans="1:23" ht="14.25" customHeight="1" x14ac:dyDescent="0.2">
      <c r="A40" s="3">
        <f t="shared" si="25"/>
        <v>54</v>
      </c>
      <c r="B40" s="69" t="s">
        <v>503</v>
      </c>
      <c r="D40" t="str">
        <f t="shared" si="0"/>
        <v>54　小１年組手　無級～８級　男子</v>
      </c>
      <c r="S40" s="16" t="s">
        <v>113</v>
      </c>
      <c r="T40" t="s">
        <v>99</v>
      </c>
      <c r="U40" t="s">
        <v>87</v>
      </c>
      <c r="W40" t="str">
        <f t="shared" si="1"/>
        <v>小１・２年組手　無級～８級　男女混合</v>
      </c>
    </row>
    <row r="41" spans="1:23" ht="14.25" customHeight="1" x14ac:dyDescent="0.2">
      <c r="A41" s="3">
        <f t="shared" si="25"/>
        <v>55</v>
      </c>
      <c r="B41" s="69" t="s">
        <v>444</v>
      </c>
      <c r="D41" t="str">
        <f t="shared" si="0"/>
        <v>55　小１年組手　７級～有段　男子</v>
      </c>
      <c r="S41" s="16" t="s">
        <v>114</v>
      </c>
      <c r="T41" t="s">
        <v>102</v>
      </c>
      <c r="U41" t="s">
        <v>88</v>
      </c>
      <c r="W41" t="str">
        <f t="shared" si="1"/>
        <v>小１年組手　３級～有段　男子</v>
      </c>
    </row>
    <row r="42" spans="1:23" ht="14.25" customHeight="1" x14ac:dyDescent="0.2">
      <c r="A42" s="3">
        <f t="shared" si="25"/>
        <v>56</v>
      </c>
      <c r="B42" s="69" t="s">
        <v>504</v>
      </c>
      <c r="D42" t="str">
        <f t="shared" ref="D42" si="26">CONCATENATE(A42,"　",B42)</f>
        <v>56　小１年組手　無級～８級　女子</v>
      </c>
      <c r="S42" s="16" t="s">
        <v>113</v>
      </c>
      <c r="T42" t="s">
        <v>99</v>
      </c>
      <c r="U42" t="s">
        <v>87</v>
      </c>
      <c r="W42" t="str">
        <f t="shared" ref="W42" si="27">CONCATENATE(S42,"　",T42,"　",U42)</f>
        <v>小１・２年組手　無級～８級　男女混合</v>
      </c>
    </row>
    <row r="43" spans="1:23" ht="14.25" customHeight="1" x14ac:dyDescent="0.2">
      <c r="A43" s="3">
        <f t="shared" si="25"/>
        <v>57</v>
      </c>
      <c r="B43" s="69" t="s">
        <v>445</v>
      </c>
      <c r="D43" t="str">
        <f t="shared" si="0"/>
        <v>57　小１年組手　７級～有段　女子</v>
      </c>
      <c r="S43" s="16" t="s">
        <v>114</v>
      </c>
      <c r="T43" t="s">
        <v>102</v>
      </c>
      <c r="U43" t="s">
        <v>89</v>
      </c>
      <c r="W43" t="str">
        <f t="shared" si="1"/>
        <v>小１年組手　３級～有段　女子</v>
      </c>
    </row>
    <row r="44" spans="1:23" ht="14.25" customHeight="1" x14ac:dyDescent="0.2">
      <c r="A44" s="3">
        <f t="shared" si="25"/>
        <v>58</v>
      </c>
      <c r="B44" s="69" t="s">
        <v>505</v>
      </c>
      <c r="D44" t="str">
        <f t="shared" ref="D44" si="28">CONCATENATE(A44,"　",B44)</f>
        <v>58　小２年組手　無級～８級　男子</v>
      </c>
      <c r="S44" s="16" t="s">
        <v>113</v>
      </c>
      <c r="T44" t="s">
        <v>99</v>
      </c>
      <c r="U44" t="s">
        <v>87</v>
      </c>
      <c r="W44" t="str">
        <f t="shared" ref="W44" si="29">CONCATENATE(S44,"　",T44,"　",U44)</f>
        <v>小１・２年組手　無級～８級　男女混合</v>
      </c>
    </row>
    <row r="45" spans="1:23" ht="13.8" customHeight="1" x14ac:dyDescent="0.2">
      <c r="A45" s="3">
        <f t="shared" si="25"/>
        <v>59</v>
      </c>
      <c r="B45" s="69" t="s">
        <v>446</v>
      </c>
      <c r="D45" t="str">
        <f t="shared" si="0"/>
        <v>59　小２年組手　７級～有段　男子</v>
      </c>
      <c r="S45" s="16" t="s">
        <v>115</v>
      </c>
      <c r="T45" t="s">
        <v>102</v>
      </c>
      <c r="U45" t="s">
        <v>88</v>
      </c>
      <c r="W45" t="str">
        <f t="shared" si="1"/>
        <v>小２年組手　３級～有段　男子</v>
      </c>
    </row>
    <row r="46" spans="1:23" ht="14.25" customHeight="1" x14ac:dyDescent="0.2">
      <c r="A46" s="3">
        <f t="shared" si="25"/>
        <v>60</v>
      </c>
      <c r="B46" s="69" t="s">
        <v>506</v>
      </c>
      <c r="D46" t="str">
        <f t="shared" ref="D46" si="30">CONCATENATE(A46,"　",B46)</f>
        <v>60　小２年組手　無級～８級　女子</v>
      </c>
      <c r="S46" s="16" t="s">
        <v>113</v>
      </c>
      <c r="T46" t="s">
        <v>99</v>
      </c>
      <c r="U46" t="s">
        <v>87</v>
      </c>
      <c r="W46" t="str">
        <f t="shared" ref="W46" si="31">CONCATENATE(S46,"　",T46,"　",U46)</f>
        <v>小１・２年組手　無級～８級　男女混合</v>
      </c>
    </row>
    <row r="47" spans="1:23" ht="14.25" customHeight="1" x14ac:dyDescent="0.2">
      <c r="A47" s="3">
        <f t="shared" si="25"/>
        <v>61</v>
      </c>
      <c r="B47" s="69" t="s">
        <v>447</v>
      </c>
      <c r="D47" t="str">
        <f t="shared" si="0"/>
        <v>61　小２年組手　７級～有段　女子</v>
      </c>
      <c r="S47" s="16" t="s">
        <v>115</v>
      </c>
      <c r="T47" t="s">
        <v>102</v>
      </c>
      <c r="U47" t="s">
        <v>89</v>
      </c>
      <c r="W47" t="str">
        <f t="shared" si="1"/>
        <v>小２年組手　３級～有段　女子</v>
      </c>
    </row>
    <row r="48" spans="1:23" ht="13.8" customHeight="1" x14ac:dyDescent="0.2">
      <c r="A48" s="3">
        <f t="shared" si="25"/>
        <v>62</v>
      </c>
      <c r="B48" s="70" t="s">
        <v>507</v>
      </c>
      <c r="D48" t="str">
        <f t="shared" si="0"/>
        <v>62　小３年組手　無級～４級　男子</v>
      </c>
      <c r="S48" s="16" t="s">
        <v>116</v>
      </c>
      <c r="T48" t="s">
        <v>99</v>
      </c>
      <c r="U48" t="s">
        <v>87</v>
      </c>
      <c r="W48" t="str">
        <f t="shared" si="1"/>
        <v>小３・４年組手　無級～８級　男女混合</v>
      </c>
    </row>
    <row r="49" spans="1:23" ht="14.25" customHeight="1" x14ac:dyDescent="0.2">
      <c r="A49" s="3">
        <f t="shared" si="25"/>
        <v>63</v>
      </c>
      <c r="B49" s="70" t="s">
        <v>523</v>
      </c>
      <c r="D49" t="str">
        <f t="shared" si="0"/>
        <v>63　小３年組手　３級～有段　男子</v>
      </c>
      <c r="S49" s="16" t="s">
        <v>117</v>
      </c>
      <c r="T49" t="s">
        <v>102</v>
      </c>
      <c r="U49" t="s">
        <v>88</v>
      </c>
      <c r="W49" t="str">
        <f t="shared" si="1"/>
        <v>小３年組手　３級～有段　男子</v>
      </c>
    </row>
    <row r="50" spans="1:23" ht="13.8" customHeight="1" x14ac:dyDescent="0.2">
      <c r="A50" s="3">
        <f t="shared" si="25"/>
        <v>64</v>
      </c>
      <c r="B50" s="70" t="s">
        <v>508</v>
      </c>
      <c r="D50" t="str">
        <f t="shared" ref="D50" si="32">CONCATENATE(A50,"　",B50)</f>
        <v>64　小３年組手　無級～4級　女子</v>
      </c>
      <c r="S50" s="16" t="s">
        <v>116</v>
      </c>
      <c r="T50" t="s">
        <v>99</v>
      </c>
      <c r="U50" t="s">
        <v>87</v>
      </c>
      <c r="W50" t="str">
        <f t="shared" ref="W50" si="33">CONCATENATE(S50,"　",T50,"　",U50)</f>
        <v>小３・４年組手　無級～８級　男女混合</v>
      </c>
    </row>
    <row r="51" spans="1:23" x14ac:dyDescent="0.2">
      <c r="A51" s="3">
        <f t="shared" si="25"/>
        <v>65</v>
      </c>
      <c r="B51" s="74" t="s">
        <v>524</v>
      </c>
      <c r="D51" t="str">
        <f t="shared" si="0"/>
        <v>65　小３年組手　３級～有段　女子</v>
      </c>
      <c r="S51" s="28" t="s">
        <v>117</v>
      </c>
      <c r="T51" t="s">
        <v>102</v>
      </c>
      <c r="U51" t="s">
        <v>89</v>
      </c>
      <c r="W51" t="str">
        <f t="shared" si="1"/>
        <v>小３年組手　３級～有段　女子</v>
      </c>
    </row>
    <row r="52" spans="1:23" ht="13.8" customHeight="1" x14ac:dyDescent="0.2">
      <c r="A52" s="3">
        <f t="shared" si="25"/>
        <v>66</v>
      </c>
      <c r="B52" s="70" t="s">
        <v>509</v>
      </c>
      <c r="D52" t="str">
        <f t="shared" ref="D52" si="34">CONCATENATE(A52,"　",B52)</f>
        <v>66　小４年組手　無級～４級　男子</v>
      </c>
      <c r="S52" s="16" t="s">
        <v>116</v>
      </c>
      <c r="T52" t="s">
        <v>99</v>
      </c>
      <c r="U52" t="s">
        <v>87</v>
      </c>
      <c r="W52" t="str">
        <f t="shared" ref="W52" si="35">CONCATENATE(S52,"　",T52,"　",U52)</f>
        <v>小３・４年組手　無級～８級　男女混合</v>
      </c>
    </row>
    <row r="53" spans="1:23" x14ac:dyDescent="0.2">
      <c r="A53" s="3">
        <f t="shared" si="25"/>
        <v>67</v>
      </c>
      <c r="B53" s="74" t="s">
        <v>521</v>
      </c>
      <c r="D53" t="str">
        <f t="shared" si="0"/>
        <v>67　小４年組手　３級～有段　男子</v>
      </c>
      <c r="S53" s="28" t="s">
        <v>118</v>
      </c>
      <c r="T53" t="s">
        <v>102</v>
      </c>
      <c r="U53" t="s">
        <v>88</v>
      </c>
      <c r="W53" t="str">
        <f t="shared" si="1"/>
        <v>小４年組手　３級～有段　男子</v>
      </c>
    </row>
    <row r="54" spans="1:23" ht="13.8" customHeight="1" x14ac:dyDescent="0.2">
      <c r="A54" s="3">
        <f t="shared" si="25"/>
        <v>68</v>
      </c>
      <c r="B54" s="70" t="s">
        <v>510</v>
      </c>
      <c r="D54" t="str">
        <f>CONCATENATE(A54,"　",B54)</f>
        <v>68　小４年組手　無級～4級　女子</v>
      </c>
      <c r="S54" s="16" t="s">
        <v>116</v>
      </c>
      <c r="T54" t="s">
        <v>99</v>
      </c>
      <c r="U54" t="s">
        <v>87</v>
      </c>
      <c r="W54" t="str">
        <f>CONCATENATE(S54,"　",T54,"　",U54)</f>
        <v>小３・４年組手　無級～８級　男女混合</v>
      </c>
    </row>
    <row r="55" spans="1:23" x14ac:dyDescent="0.2">
      <c r="A55" s="3">
        <f t="shared" si="25"/>
        <v>69</v>
      </c>
      <c r="B55" s="74" t="s">
        <v>522</v>
      </c>
      <c r="D55" t="str">
        <f t="shared" si="0"/>
        <v>69　小４年組手　３級～有段　女子</v>
      </c>
      <c r="S55" s="28" t="s">
        <v>118</v>
      </c>
      <c r="T55" t="s">
        <v>102</v>
      </c>
      <c r="U55" t="s">
        <v>89</v>
      </c>
      <c r="W55" t="str">
        <f t="shared" si="1"/>
        <v>小４年組手　３級～有段　女子</v>
      </c>
    </row>
    <row r="56" spans="1:23" x14ac:dyDescent="0.2">
      <c r="A56" s="3">
        <f t="shared" si="25"/>
        <v>70</v>
      </c>
      <c r="B56" s="75" t="s">
        <v>511</v>
      </c>
      <c r="D56" t="str">
        <f t="shared" si="0"/>
        <v>70　小５年組手　無級～４級　男子</v>
      </c>
      <c r="S56" s="28" t="s">
        <v>119</v>
      </c>
      <c r="T56" t="s">
        <v>108</v>
      </c>
      <c r="U56" t="s">
        <v>92</v>
      </c>
      <c r="W56" t="str">
        <f t="shared" si="1"/>
        <v>小５・６年組手　無級～４級　男女別</v>
      </c>
    </row>
    <row r="57" spans="1:23" x14ac:dyDescent="0.2">
      <c r="A57" s="3">
        <f t="shared" si="25"/>
        <v>71</v>
      </c>
      <c r="B57" s="75" t="s">
        <v>83</v>
      </c>
      <c r="D57" t="str">
        <f t="shared" si="0"/>
        <v>71　小５年組手　３級～有段　男子</v>
      </c>
      <c r="S57" s="28" t="s">
        <v>120</v>
      </c>
      <c r="T57" t="s">
        <v>102</v>
      </c>
      <c r="U57" t="s">
        <v>88</v>
      </c>
      <c r="W57" t="str">
        <f t="shared" si="1"/>
        <v>小５年組手　３級～有段　男子</v>
      </c>
    </row>
    <row r="58" spans="1:23" x14ac:dyDescent="0.2">
      <c r="A58" s="3">
        <f t="shared" si="25"/>
        <v>72</v>
      </c>
      <c r="B58" s="75" t="s">
        <v>512</v>
      </c>
      <c r="D58" t="str">
        <f t="shared" ref="D58" si="36">CONCATENATE(A58,"　",B58)</f>
        <v>72　小５年組手　無級～４級　女子</v>
      </c>
      <c r="S58" s="28" t="s">
        <v>119</v>
      </c>
      <c r="T58" t="s">
        <v>108</v>
      </c>
      <c r="U58" t="s">
        <v>92</v>
      </c>
      <c r="W58" t="str">
        <f t="shared" ref="W58" si="37">CONCATENATE(S58,"　",T58,"　",U58)</f>
        <v>小５・６年組手　無級～４級　男女別</v>
      </c>
    </row>
    <row r="59" spans="1:23" x14ac:dyDescent="0.2">
      <c r="A59" s="3">
        <f t="shared" si="25"/>
        <v>73</v>
      </c>
      <c r="B59" s="75" t="s">
        <v>84</v>
      </c>
      <c r="D59" t="str">
        <f t="shared" si="0"/>
        <v>73　小５年組手　３級～有段　女子</v>
      </c>
      <c r="S59" s="28" t="s">
        <v>120</v>
      </c>
      <c r="T59" t="s">
        <v>102</v>
      </c>
      <c r="U59" t="s">
        <v>89</v>
      </c>
      <c r="W59" t="str">
        <f t="shared" si="1"/>
        <v>小５年組手　３級～有段　女子</v>
      </c>
    </row>
    <row r="60" spans="1:23" x14ac:dyDescent="0.2">
      <c r="A60" s="3">
        <f t="shared" si="25"/>
        <v>74</v>
      </c>
      <c r="B60" s="75" t="s">
        <v>513</v>
      </c>
      <c r="D60" t="str">
        <f t="shared" ref="D60:D62" si="38">CONCATENATE(A60,"　",B60)</f>
        <v>74　小６年組手　無級～４級　男子</v>
      </c>
      <c r="S60" s="28" t="s">
        <v>119</v>
      </c>
      <c r="T60" t="s">
        <v>108</v>
      </c>
      <c r="U60" t="s">
        <v>92</v>
      </c>
      <c r="W60" t="str">
        <f t="shared" ref="W60:W62" si="39">CONCATENATE(S60,"　",T60,"　",U60)</f>
        <v>小５・６年組手　無級～４級　男女別</v>
      </c>
    </row>
    <row r="61" spans="1:23" x14ac:dyDescent="0.2">
      <c r="A61" s="3">
        <f t="shared" si="25"/>
        <v>75</v>
      </c>
      <c r="B61" s="75" t="s">
        <v>85</v>
      </c>
      <c r="D61" t="str">
        <f>CONCATENATE(A61,"　",B61)</f>
        <v>75　小６年組手　３級～有段　男子</v>
      </c>
      <c r="S61" s="28" t="s">
        <v>121</v>
      </c>
      <c r="T61" t="s">
        <v>102</v>
      </c>
      <c r="U61" t="s">
        <v>88</v>
      </c>
      <c r="W61" t="str">
        <f>CONCATENATE(S61,"　",T61,"　",U61)</f>
        <v>小６年組手　３級～有段　男子</v>
      </c>
    </row>
    <row r="62" spans="1:23" x14ac:dyDescent="0.2">
      <c r="A62" s="3">
        <f t="shared" si="25"/>
        <v>76</v>
      </c>
      <c r="B62" s="75" t="s">
        <v>514</v>
      </c>
      <c r="D62" t="str">
        <f t="shared" si="38"/>
        <v>76　小６年組手　無級～４級　女子</v>
      </c>
      <c r="S62" s="28" t="s">
        <v>119</v>
      </c>
      <c r="T62" t="s">
        <v>108</v>
      </c>
      <c r="U62" t="s">
        <v>92</v>
      </c>
      <c r="W62" t="str">
        <f t="shared" si="39"/>
        <v>小５・６年組手　無級～４級　男女別</v>
      </c>
    </row>
    <row r="63" spans="1:23" x14ac:dyDescent="0.2">
      <c r="A63" s="3">
        <f t="shared" si="25"/>
        <v>77</v>
      </c>
      <c r="B63" s="75" t="s">
        <v>86</v>
      </c>
      <c r="D63" t="str">
        <f t="shared" si="0"/>
        <v>77　小６年組手　３級～有段　女子</v>
      </c>
      <c r="S63" s="28" t="s">
        <v>121</v>
      </c>
      <c r="T63" t="s">
        <v>102</v>
      </c>
      <c r="U63" t="s">
        <v>89</v>
      </c>
      <c r="W63" t="str">
        <f t="shared" si="1"/>
        <v>小６年組手　３級～有段　女子</v>
      </c>
    </row>
    <row r="64" spans="1:23" x14ac:dyDescent="0.2">
      <c r="A64" s="3">
        <f t="shared" si="25"/>
        <v>78</v>
      </c>
      <c r="B64" s="76" t="s">
        <v>562</v>
      </c>
      <c r="D64" t="str">
        <f t="shared" si="0"/>
        <v>78　中学１年組手　男子</v>
      </c>
      <c r="S64" s="28" t="s">
        <v>124</v>
      </c>
      <c r="T64" t="s">
        <v>91</v>
      </c>
      <c r="U64" t="s">
        <v>93</v>
      </c>
      <c r="W64" t="str">
        <f t="shared" si="1"/>
        <v>中学組手　有段　中１男子</v>
      </c>
    </row>
    <row r="65" spans="1:23" x14ac:dyDescent="0.2">
      <c r="A65" s="3">
        <f t="shared" si="25"/>
        <v>79</v>
      </c>
      <c r="B65" s="76" t="s">
        <v>563</v>
      </c>
      <c r="D65" t="str">
        <f t="shared" si="0"/>
        <v>79　中学２年組手　男子</v>
      </c>
      <c r="S65" s="28"/>
    </row>
    <row r="66" spans="1:23" x14ac:dyDescent="0.2">
      <c r="A66" s="3">
        <f t="shared" si="25"/>
        <v>80</v>
      </c>
      <c r="B66" s="76" t="s">
        <v>564</v>
      </c>
      <c r="D66" t="str">
        <f t="shared" si="0"/>
        <v>80　中学３年組手　男子</v>
      </c>
      <c r="S66" s="28" t="s">
        <v>124</v>
      </c>
      <c r="T66" t="s">
        <v>91</v>
      </c>
      <c r="U66" t="s">
        <v>125</v>
      </c>
      <c r="W66" t="str">
        <f t="shared" si="1"/>
        <v>中学組手　有段　中２・３男子</v>
      </c>
    </row>
    <row r="67" spans="1:23" x14ac:dyDescent="0.2">
      <c r="A67" s="3">
        <f t="shared" si="25"/>
        <v>81</v>
      </c>
      <c r="B67" s="76" t="s">
        <v>565</v>
      </c>
      <c r="D67" t="str">
        <f t="shared" si="0"/>
        <v>81　中学１年組手　女子</v>
      </c>
      <c r="S67" s="28"/>
    </row>
    <row r="68" spans="1:23" x14ac:dyDescent="0.2">
      <c r="A68" s="3">
        <f t="shared" si="25"/>
        <v>82</v>
      </c>
      <c r="B68" s="76" t="s">
        <v>566</v>
      </c>
      <c r="D68" t="str">
        <f t="shared" si="0"/>
        <v>82　中学２年組手　女子</v>
      </c>
      <c r="S68" s="28"/>
    </row>
    <row r="69" spans="1:23" x14ac:dyDescent="0.2">
      <c r="A69" s="3">
        <f t="shared" si="25"/>
        <v>83</v>
      </c>
      <c r="B69" s="76" t="s">
        <v>567</v>
      </c>
      <c r="D69" t="str">
        <f t="shared" si="0"/>
        <v>83　中学３年組手　女子</v>
      </c>
      <c r="S69" s="28" t="s">
        <v>124</v>
      </c>
      <c r="T69" t="s">
        <v>91</v>
      </c>
      <c r="U69" t="s">
        <v>89</v>
      </c>
      <c r="W69" t="str">
        <f t="shared" si="1"/>
        <v>中学組手　有段　女子</v>
      </c>
    </row>
    <row r="70" spans="1:23" hidden="1" x14ac:dyDescent="0.2">
      <c r="A70" s="3">
        <f t="shared" si="25"/>
        <v>84</v>
      </c>
      <c r="B70" s="77" t="s">
        <v>457</v>
      </c>
      <c r="D70" t="str">
        <f t="shared" ref="D70:D71" si="40">CONCATENATE(A70,"　",B70)</f>
        <v>84　シニア組手　男子</v>
      </c>
      <c r="S70" s="28" t="s">
        <v>124</v>
      </c>
      <c r="T70" t="s">
        <v>90</v>
      </c>
      <c r="U70" t="s">
        <v>88</v>
      </c>
      <c r="W70" t="str">
        <f t="shared" ref="W70:W71" si="41">CONCATENATE(S70,"　",T70,"　",U70)</f>
        <v>中学組手　有級　男子</v>
      </c>
    </row>
    <row r="71" spans="1:23" hidden="1" x14ac:dyDescent="0.2">
      <c r="A71" s="3">
        <f t="shared" si="25"/>
        <v>85</v>
      </c>
      <c r="B71" s="77" t="s">
        <v>458</v>
      </c>
      <c r="D71" t="str">
        <f t="shared" si="40"/>
        <v>85　シニア組手　女子</v>
      </c>
      <c r="S71" s="28" t="s">
        <v>124</v>
      </c>
      <c r="T71" t="s">
        <v>90</v>
      </c>
      <c r="U71" t="s">
        <v>89</v>
      </c>
      <c r="W71" t="str">
        <f t="shared" si="41"/>
        <v>中学組手　有級　女子</v>
      </c>
    </row>
  </sheetData>
  <sheetProtection algorithmName="SHA-512" hashValue="XRHnF6RhNOzgADYsIWHKrGRlc5BvVTKBRIsWjS3Y8v5FjiW3FOzR0iDmcqOlv+TWyG3ZA9vmB5P1mflnzYibLQ==" saltValue="yBx+CQrQ35d0Sk6Ye+UlwA==" spinCount="100000" sheet="1" objects="1" scenarios="1"/>
  <phoneticPr fontId="1"/>
  <pageMargins left="0.59055118110236227" right="0.59055118110236227" top="0.45275590551181105" bottom="0.37401574803149606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U123"/>
  <sheetViews>
    <sheetView workbookViewId="0">
      <selection activeCell="I26" sqref="I26"/>
    </sheetView>
  </sheetViews>
  <sheetFormatPr defaultRowHeight="13.2" x14ac:dyDescent="0.2"/>
  <cols>
    <col min="1" max="1" width="4" customWidth="1"/>
    <col min="2" max="2" width="5.109375" customWidth="1"/>
    <col min="4" max="4" width="7" customWidth="1"/>
    <col min="5" max="5" width="15.88671875" customWidth="1"/>
    <col min="7" max="8" width="8.88671875" customWidth="1"/>
    <col min="9" max="9" width="20.21875" customWidth="1"/>
    <col min="10" max="10" width="3.77734375" customWidth="1"/>
    <col min="11" max="12" width="34.88671875" customWidth="1"/>
    <col min="15" max="16" width="14.6640625" bestFit="1" customWidth="1"/>
    <col min="17" max="17" width="15" bestFit="1" customWidth="1"/>
    <col min="18" max="18" width="12.21875" customWidth="1"/>
    <col min="19" max="19" width="9.5546875" bestFit="1" customWidth="1"/>
  </cols>
  <sheetData>
    <row r="1" spans="2:21" x14ac:dyDescent="0.2">
      <c r="M1" s="88">
        <f>+申込書表紙!E3</f>
        <v>0</v>
      </c>
      <c r="N1" s="88">
        <f>++申込書表紙!M3</f>
        <v>0</v>
      </c>
      <c r="O1" s="89">
        <f>+申込書表紙!E5</f>
        <v>0</v>
      </c>
      <c r="P1" s="89">
        <f>+申込書表紙!H5</f>
        <v>0</v>
      </c>
      <c r="Q1" s="90">
        <f>+申込書表紙!K5</f>
        <v>0</v>
      </c>
      <c r="R1" s="88">
        <f>+申込書表紙!N5</f>
        <v>0</v>
      </c>
      <c r="S1" s="91">
        <f>+申込書表紙!T5</f>
        <v>0</v>
      </c>
      <c r="T1" s="88">
        <f>+申込書表紙!U5</f>
        <v>0</v>
      </c>
      <c r="U1">
        <f>+申込書表紙!U3</f>
        <v>0</v>
      </c>
    </row>
    <row r="2" spans="2:21" x14ac:dyDescent="0.2">
      <c r="B2" t="s">
        <v>3</v>
      </c>
      <c r="C2" s="1" t="s">
        <v>53</v>
      </c>
      <c r="D2" s="1" t="s">
        <v>21</v>
      </c>
      <c r="E2" s="1" t="s">
        <v>54</v>
      </c>
      <c r="F2" s="1" t="s">
        <v>4</v>
      </c>
      <c r="G2" s="1" t="s">
        <v>49</v>
      </c>
      <c r="H2" s="1" t="s">
        <v>50</v>
      </c>
      <c r="I2" s="1" t="s">
        <v>63</v>
      </c>
      <c r="J2" s="1"/>
      <c r="K2" s="1" t="s">
        <v>49</v>
      </c>
      <c r="L2" s="1" t="s">
        <v>50</v>
      </c>
    </row>
    <row r="3" spans="2:21" x14ac:dyDescent="0.2">
      <c r="B3">
        <v>1</v>
      </c>
      <c r="C3" s="1" t="str">
        <f>IF('申込書 参加選手'!C5&lt;&gt;"",+'申込書 参加選手'!C5,"")</f>
        <v/>
      </c>
      <c r="D3" s="1" t="str">
        <f>IF('申込書 参加選手'!D5&lt;&gt;"",+'申込書 参加選手'!D5,"")</f>
        <v/>
      </c>
      <c r="E3" s="1" t="str">
        <f>IF('申込書 参加選手'!E5&lt;&gt;"",+'申込書 参加選手'!E5,"")</f>
        <v/>
      </c>
      <c r="F3" s="1" t="str">
        <f>IF('申込書 参加選手'!F5&lt;&gt;"",+'申込書 参加選手'!F5,"")</f>
        <v/>
      </c>
      <c r="G3" s="1" t="str">
        <f>IF('申込書 参加選手'!C5&lt;&gt;"",'申込書 参加選手'!L5,"")</f>
        <v/>
      </c>
      <c r="H3" s="1" t="str">
        <f>IF('申込書 参加選手'!C5&lt;&gt;"",'申込書 参加選手'!M5,"")</f>
        <v/>
      </c>
      <c r="I3" t="str">
        <f>IF(C3&lt;&gt;"",+'申込書 参加選手'!$D$2,"")</f>
        <v/>
      </c>
      <c r="K3" t="str">
        <f>IF(G3&lt;&gt;"",VLOOKUP(G3,'競技区分 (table)'!$A$2:$B$71,2,FALSE),"")</f>
        <v/>
      </c>
      <c r="L3" t="str">
        <f>IF(H3&lt;&gt;"",VLOOKUP(H3,'競技区分 (table)'!$A$2:$B$71,2,FALSE),"")</f>
        <v/>
      </c>
    </row>
    <row r="4" spans="2:21" x14ac:dyDescent="0.2">
      <c r="B4">
        <v>2</v>
      </c>
      <c r="C4" s="1" t="str">
        <f>IF('申込書 参加選手'!C6&lt;&gt;"",+'申込書 参加選手'!C6,"")</f>
        <v/>
      </c>
      <c r="D4" s="1" t="str">
        <f>IF('申込書 参加選手'!D6&lt;&gt;"",+'申込書 参加選手'!D6,"")</f>
        <v/>
      </c>
      <c r="E4" s="1" t="str">
        <f>IF('申込書 参加選手'!E6&lt;&gt;"",+'申込書 参加選手'!E6,"")</f>
        <v/>
      </c>
      <c r="F4" s="1" t="str">
        <f>IF('申込書 参加選手'!F6&lt;&gt;"",+'申込書 参加選手'!F6,"")</f>
        <v/>
      </c>
      <c r="G4" s="1" t="str">
        <f>IF('申込書 参加選手'!C6&lt;&gt;"",'申込書 参加選手'!L6,"")</f>
        <v/>
      </c>
      <c r="H4" s="1" t="str">
        <f>IF('申込書 参加選手'!C6&lt;&gt;"",'申込書 参加選手'!M6,"")</f>
        <v/>
      </c>
      <c r="I4" t="str">
        <f>IF(C4&lt;&gt;"",+'申込書 参加選手'!$D$2,"")</f>
        <v/>
      </c>
      <c r="K4" t="str">
        <f>IF(G4&lt;&gt;"",VLOOKUP(G4,'競技区分 (table)'!$A$2:$B$71,2,FALSE),"")</f>
        <v/>
      </c>
      <c r="L4" t="str">
        <f>IF(H4&lt;&gt;"",VLOOKUP(H4,'競技区分 (table)'!$A$2:$B$71,2,FALSE),"")</f>
        <v/>
      </c>
    </row>
    <row r="5" spans="2:21" x14ac:dyDescent="0.2">
      <c r="B5">
        <v>3</v>
      </c>
      <c r="C5" s="1" t="str">
        <f>IF('申込書 参加選手'!C7&lt;&gt;"",+'申込書 参加選手'!C7,"")</f>
        <v/>
      </c>
      <c r="D5" s="1" t="str">
        <f>IF('申込書 参加選手'!D7&lt;&gt;"",+'申込書 参加選手'!D7,"")</f>
        <v/>
      </c>
      <c r="E5" s="1" t="str">
        <f>IF('申込書 参加選手'!E7&lt;&gt;"",+'申込書 参加選手'!E7,"")</f>
        <v/>
      </c>
      <c r="F5" s="1" t="str">
        <f>IF('申込書 参加選手'!F7&lt;&gt;"",+'申込書 参加選手'!F7,"")</f>
        <v/>
      </c>
      <c r="G5" s="1" t="str">
        <f>IF('申込書 参加選手'!C7&lt;&gt;"",'申込書 参加選手'!L7,"")</f>
        <v/>
      </c>
      <c r="H5" s="1" t="str">
        <f>IF('申込書 参加選手'!C7&lt;&gt;"",'申込書 参加選手'!M7,"")</f>
        <v/>
      </c>
      <c r="I5" t="str">
        <f>IF(C5&lt;&gt;"",+'申込書 参加選手'!$D$2,"")</f>
        <v/>
      </c>
      <c r="K5" t="str">
        <f>IF(G5&lt;&gt;"",VLOOKUP(G5,'競技区分 (table)'!$A$2:$B$71,2,FALSE),"")</f>
        <v/>
      </c>
      <c r="L5" t="str">
        <f>IF(H5&lt;&gt;"",VLOOKUP(H5,'競技区分 (table)'!$A$2:$B$71,2,FALSE),"")</f>
        <v/>
      </c>
    </row>
    <row r="6" spans="2:21" x14ac:dyDescent="0.2">
      <c r="B6">
        <v>4</v>
      </c>
      <c r="C6" s="1" t="str">
        <f>IF('申込書 参加選手'!C8&lt;&gt;"",+'申込書 参加選手'!C8,"")</f>
        <v/>
      </c>
      <c r="D6" s="1" t="str">
        <f>IF('申込書 参加選手'!D8&lt;&gt;"",+'申込書 参加選手'!D8,"")</f>
        <v/>
      </c>
      <c r="E6" s="1" t="str">
        <f>IF('申込書 参加選手'!E8&lt;&gt;"",+'申込書 参加選手'!E8,"")</f>
        <v/>
      </c>
      <c r="F6" s="1" t="str">
        <f>IF('申込書 参加選手'!F8&lt;&gt;"",+'申込書 参加選手'!F8,"")</f>
        <v/>
      </c>
      <c r="G6" s="1" t="str">
        <f>IF('申込書 参加選手'!C8&lt;&gt;"",'申込書 参加選手'!L8,"")</f>
        <v/>
      </c>
      <c r="H6" s="1" t="str">
        <f>IF('申込書 参加選手'!C8&lt;&gt;"",'申込書 参加選手'!M8,"")</f>
        <v/>
      </c>
      <c r="I6" t="str">
        <f>IF(C6&lt;&gt;"",+'申込書 参加選手'!$D$2,"")</f>
        <v/>
      </c>
      <c r="K6" t="str">
        <f>IF(G6&lt;&gt;"",VLOOKUP(G6,'競技区分 (table)'!$A$2:$B$71,2,FALSE),"")</f>
        <v/>
      </c>
      <c r="L6" t="str">
        <f>IF(H6&lt;&gt;"",VLOOKUP(H6,'競技区分 (table)'!$A$2:$B$71,2,FALSE),"")</f>
        <v/>
      </c>
    </row>
    <row r="7" spans="2:21" x14ac:dyDescent="0.2">
      <c r="B7">
        <v>5</v>
      </c>
      <c r="C7" s="1" t="str">
        <f>IF('申込書 参加選手'!C9&lt;&gt;"",+'申込書 参加選手'!C9,"")</f>
        <v/>
      </c>
      <c r="D7" s="1" t="str">
        <f>IF('申込書 参加選手'!D9&lt;&gt;"",+'申込書 参加選手'!D9,"")</f>
        <v/>
      </c>
      <c r="E7" s="1" t="str">
        <f>IF('申込書 参加選手'!E9&lt;&gt;"",+'申込書 参加選手'!E9,"")</f>
        <v/>
      </c>
      <c r="F7" s="1" t="str">
        <f>IF('申込書 参加選手'!F9&lt;&gt;"",+'申込書 参加選手'!F9,"")</f>
        <v/>
      </c>
      <c r="G7" s="1" t="str">
        <f>IF('申込書 参加選手'!C9&lt;&gt;"",'申込書 参加選手'!L9,"")</f>
        <v/>
      </c>
      <c r="H7" s="1" t="str">
        <f>IF('申込書 参加選手'!C9&lt;&gt;"",'申込書 参加選手'!M9,"")</f>
        <v/>
      </c>
      <c r="I7" t="str">
        <f>IF(C7&lt;&gt;"",+'申込書 参加選手'!$D$2,"")</f>
        <v/>
      </c>
      <c r="K7" t="str">
        <f>IF(G7&lt;&gt;"",VLOOKUP(G7,'競技区分 (table)'!$A$2:$B$71,2,FALSE),"")</f>
        <v/>
      </c>
      <c r="L7" t="str">
        <f>IF(H7&lt;&gt;"",VLOOKUP(H7,'競技区分 (table)'!$A$2:$B$71,2,FALSE),"")</f>
        <v/>
      </c>
    </row>
    <row r="8" spans="2:21" x14ac:dyDescent="0.2">
      <c r="B8">
        <v>6</v>
      </c>
      <c r="C8" s="1" t="str">
        <f>IF('申込書 参加選手'!C10&lt;&gt;"",+'申込書 参加選手'!C10,"")</f>
        <v/>
      </c>
      <c r="D8" s="1" t="str">
        <f>IF('申込書 参加選手'!D10&lt;&gt;"",+'申込書 参加選手'!D10,"")</f>
        <v/>
      </c>
      <c r="E8" s="1" t="str">
        <f>IF('申込書 参加選手'!E10&lt;&gt;"",+'申込書 参加選手'!E10,"")</f>
        <v/>
      </c>
      <c r="F8" s="1" t="str">
        <f>IF('申込書 参加選手'!F10&lt;&gt;"",+'申込書 参加選手'!F10,"")</f>
        <v/>
      </c>
      <c r="G8" s="1" t="str">
        <f>IF('申込書 参加選手'!C10&lt;&gt;"",'申込書 参加選手'!L10,"")</f>
        <v/>
      </c>
      <c r="H8" s="1" t="str">
        <f>IF('申込書 参加選手'!C10&lt;&gt;"",'申込書 参加選手'!M10,"")</f>
        <v/>
      </c>
      <c r="I8" t="str">
        <f>IF(C8&lt;&gt;"",+'申込書 参加選手'!$D$2,"")</f>
        <v/>
      </c>
      <c r="K8" t="str">
        <f>IF(G8&lt;&gt;"",VLOOKUP(G8,'競技区分 (table)'!$A$2:$B$71,2,FALSE),"")</f>
        <v/>
      </c>
      <c r="L8" t="str">
        <f>IF(H8&lt;&gt;"",VLOOKUP(H8,'競技区分 (table)'!$A$2:$B$71,2,FALSE),"")</f>
        <v/>
      </c>
    </row>
    <row r="9" spans="2:21" x14ac:dyDescent="0.2">
      <c r="B9">
        <v>7</v>
      </c>
      <c r="C9" s="1" t="str">
        <f>IF('申込書 参加選手'!C11&lt;&gt;"",+'申込書 参加選手'!C11,"")</f>
        <v/>
      </c>
      <c r="D9" s="1" t="str">
        <f>IF('申込書 参加選手'!D11&lt;&gt;"",+'申込書 参加選手'!D11,"")</f>
        <v/>
      </c>
      <c r="E9" s="1" t="str">
        <f>IF('申込書 参加選手'!E11&lt;&gt;"",+'申込書 参加選手'!E11,"")</f>
        <v/>
      </c>
      <c r="F9" s="1" t="str">
        <f>IF('申込書 参加選手'!F11&lt;&gt;"",+'申込書 参加選手'!F11,"")</f>
        <v/>
      </c>
      <c r="G9" s="1" t="str">
        <f>IF('申込書 参加選手'!C11&lt;&gt;"",'申込書 参加選手'!L11,"")</f>
        <v/>
      </c>
      <c r="H9" s="1" t="str">
        <f>IF('申込書 参加選手'!C11&lt;&gt;"",'申込書 参加選手'!M11,"")</f>
        <v/>
      </c>
      <c r="I9" t="str">
        <f>IF(C9&lt;&gt;"",+'申込書 参加選手'!$D$2,"")</f>
        <v/>
      </c>
      <c r="K9" t="str">
        <f>IF(G9&lt;&gt;"",VLOOKUP(G9,'競技区分 (table)'!$A$2:$B$71,2,FALSE),"")</f>
        <v/>
      </c>
      <c r="L9" t="str">
        <f>IF(H9&lt;&gt;"",VLOOKUP(H9,'競技区分 (table)'!$A$2:$B$71,2,FALSE),"")</f>
        <v/>
      </c>
    </row>
    <row r="10" spans="2:21" x14ac:dyDescent="0.2">
      <c r="B10">
        <v>8</v>
      </c>
      <c r="C10" s="1" t="str">
        <f>IF('申込書 参加選手'!C12&lt;&gt;"",+'申込書 参加選手'!C12,"")</f>
        <v/>
      </c>
      <c r="D10" s="1" t="str">
        <f>IF('申込書 参加選手'!D12&lt;&gt;"",+'申込書 参加選手'!D12,"")</f>
        <v/>
      </c>
      <c r="E10" s="1" t="str">
        <f>IF('申込書 参加選手'!E12&lt;&gt;"",+'申込書 参加選手'!E12,"")</f>
        <v/>
      </c>
      <c r="F10" s="1" t="str">
        <f>IF('申込書 参加選手'!F12&lt;&gt;"",+'申込書 参加選手'!F12,"")</f>
        <v/>
      </c>
      <c r="G10" s="1" t="str">
        <f>IF('申込書 参加選手'!C12&lt;&gt;"",'申込書 参加選手'!L12,"")</f>
        <v/>
      </c>
      <c r="H10" s="1" t="str">
        <f>IF('申込書 参加選手'!C12&lt;&gt;"",'申込書 参加選手'!M12,"")</f>
        <v/>
      </c>
      <c r="I10" t="str">
        <f>IF(C10&lt;&gt;"",+'申込書 参加選手'!$D$2,"")</f>
        <v/>
      </c>
      <c r="K10" t="str">
        <f>IF(G10&lt;&gt;"",VLOOKUP(G10,'競技区分 (table)'!$A$2:$B$71,2,FALSE),"")</f>
        <v/>
      </c>
      <c r="L10" t="str">
        <f>IF(H10&lt;&gt;"",VLOOKUP(H10,'競技区分 (table)'!$A$2:$B$71,2,FALSE),"")</f>
        <v/>
      </c>
    </row>
    <row r="11" spans="2:21" x14ac:dyDescent="0.2">
      <c r="B11">
        <v>9</v>
      </c>
      <c r="C11" s="1" t="str">
        <f>IF('申込書 参加選手'!C13&lt;&gt;"",+'申込書 参加選手'!C13,"")</f>
        <v/>
      </c>
      <c r="D11" s="1" t="str">
        <f>IF('申込書 参加選手'!D13&lt;&gt;"",+'申込書 参加選手'!D13,"")</f>
        <v/>
      </c>
      <c r="E11" s="1" t="str">
        <f>IF('申込書 参加選手'!E13&lt;&gt;"",+'申込書 参加選手'!E13,"")</f>
        <v/>
      </c>
      <c r="F11" s="1" t="str">
        <f>IF('申込書 参加選手'!F13&lt;&gt;"",+'申込書 参加選手'!F13,"")</f>
        <v/>
      </c>
      <c r="G11" s="1" t="str">
        <f>IF('申込書 参加選手'!C13&lt;&gt;"",'申込書 参加選手'!L13,"")</f>
        <v/>
      </c>
      <c r="H11" s="1" t="str">
        <f>IF('申込書 参加選手'!C13&lt;&gt;"",'申込書 参加選手'!M13,"")</f>
        <v/>
      </c>
      <c r="I11" t="str">
        <f>IF(C11&lt;&gt;"",+'申込書 参加選手'!$D$2,"")</f>
        <v/>
      </c>
      <c r="K11" t="str">
        <f>IF(G11&lt;&gt;"",VLOOKUP(G11,'競技区分 (table)'!$A$2:$B$71,2,FALSE),"")</f>
        <v/>
      </c>
      <c r="L11" t="str">
        <f>IF(H11&lt;&gt;"",VLOOKUP(H11,'競技区分 (table)'!$A$2:$B$71,2,FALSE),"")</f>
        <v/>
      </c>
    </row>
    <row r="12" spans="2:21" x14ac:dyDescent="0.2">
      <c r="B12">
        <v>10</v>
      </c>
      <c r="C12" s="1" t="str">
        <f>IF('申込書 参加選手'!C14&lt;&gt;"",+'申込書 参加選手'!C14,"")</f>
        <v/>
      </c>
      <c r="D12" s="1" t="str">
        <f>IF('申込書 参加選手'!D14&lt;&gt;"",+'申込書 参加選手'!D14,"")</f>
        <v/>
      </c>
      <c r="E12" s="1" t="str">
        <f>IF('申込書 参加選手'!E14&lt;&gt;"",+'申込書 参加選手'!E14,"")</f>
        <v/>
      </c>
      <c r="F12" s="1" t="str">
        <f>IF('申込書 参加選手'!F14&lt;&gt;"",+'申込書 参加選手'!F14,"")</f>
        <v/>
      </c>
      <c r="G12" s="1" t="str">
        <f>IF('申込書 参加選手'!C14&lt;&gt;"",'申込書 参加選手'!L14,"")</f>
        <v/>
      </c>
      <c r="H12" s="1" t="str">
        <f>IF('申込書 参加選手'!C14&lt;&gt;"",'申込書 参加選手'!M14,"")</f>
        <v/>
      </c>
      <c r="I12" t="str">
        <f>IF(C12&lt;&gt;"",+'申込書 参加選手'!$D$2,"")</f>
        <v/>
      </c>
      <c r="K12" t="str">
        <f>IF(G12&lt;&gt;"",VLOOKUP(G12,'競技区分 (table)'!$A$2:$B$71,2,FALSE),"")</f>
        <v/>
      </c>
      <c r="L12" t="str">
        <f>IF(H12&lt;&gt;"",VLOOKUP(H12,'競技区分 (table)'!$A$2:$B$71,2,FALSE),"")</f>
        <v/>
      </c>
    </row>
    <row r="13" spans="2:21" x14ac:dyDescent="0.2">
      <c r="B13">
        <v>11</v>
      </c>
      <c r="C13" s="1" t="str">
        <f>IF('申込書 参加選手'!C15&lt;&gt;"",+'申込書 参加選手'!C15,"")</f>
        <v/>
      </c>
      <c r="D13" s="1" t="str">
        <f>IF('申込書 参加選手'!D15&lt;&gt;"",+'申込書 参加選手'!D15,"")</f>
        <v/>
      </c>
      <c r="E13" s="1" t="str">
        <f>IF('申込書 参加選手'!E15&lt;&gt;"",+'申込書 参加選手'!E15,"")</f>
        <v/>
      </c>
      <c r="F13" s="1" t="str">
        <f>IF('申込書 参加選手'!F15&lt;&gt;"",+'申込書 参加選手'!F15,"")</f>
        <v/>
      </c>
      <c r="G13" s="1" t="str">
        <f>IF('申込書 参加選手'!C15&lt;&gt;"",'申込書 参加選手'!L15,"")</f>
        <v/>
      </c>
      <c r="H13" s="1" t="str">
        <f>IF('申込書 参加選手'!C15&lt;&gt;"",'申込書 参加選手'!M15,"")</f>
        <v/>
      </c>
      <c r="I13" t="str">
        <f>IF(C13&lt;&gt;"",+'申込書 参加選手'!$D$2,"")</f>
        <v/>
      </c>
      <c r="K13" t="str">
        <f>IF(G13&lt;&gt;"",VLOOKUP(G13,'競技区分 (table)'!$A$2:$B$71,2,FALSE),"")</f>
        <v/>
      </c>
      <c r="L13" t="str">
        <f>IF(H13&lt;&gt;"",VLOOKUP(H13,'競技区分 (table)'!$A$2:$B$71,2,FALSE),"")</f>
        <v/>
      </c>
    </row>
    <row r="14" spans="2:21" x14ac:dyDescent="0.2">
      <c r="B14">
        <v>12</v>
      </c>
      <c r="C14" s="1" t="str">
        <f>IF('申込書 参加選手'!C16&lt;&gt;"",+'申込書 参加選手'!C16,"")</f>
        <v/>
      </c>
      <c r="D14" s="1" t="str">
        <f>IF('申込書 参加選手'!D16&lt;&gt;"",+'申込書 参加選手'!D16,"")</f>
        <v/>
      </c>
      <c r="E14" s="1" t="str">
        <f>IF('申込書 参加選手'!E16&lt;&gt;"",+'申込書 参加選手'!E16,"")</f>
        <v/>
      </c>
      <c r="F14" s="1" t="str">
        <f>IF('申込書 参加選手'!F16&lt;&gt;"",+'申込書 参加選手'!F16,"")</f>
        <v/>
      </c>
      <c r="G14" s="1" t="str">
        <f>IF('申込書 参加選手'!C16&lt;&gt;"",'申込書 参加選手'!L16,"")</f>
        <v/>
      </c>
      <c r="H14" s="1" t="str">
        <f>IF('申込書 参加選手'!C16&lt;&gt;"",'申込書 参加選手'!M16,"")</f>
        <v/>
      </c>
      <c r="I14" t="str">
        <f>IF(C14&lt;&gt;"",+'申込書 参加選手'!$D$2,"")</f>
        <v/>
      </c>
      <c r="K14" t="str">
        <f>IF(G14&lt;&gt;"",VLOOKUP(G14,'競技区分 (table)'!$A$2:$B$71,2,FALSE),"")</f>
        <v/>
      </c>
      <c r="L14" t="str">
        <f>IF(H14&lt;&gt;"",VLOOKUP(H14,'競技区分 (table)'!$A$2:$B$71,2,FALSE),"")</f>
        <v/>
      </c>
    </row>
    <row r="15" spans="2:21" x14ac:dyDescent="0.2">
      <c r="B15">
        <v>13</v>
      </c>
      <c r="C15" s="1" t="str">
        <f>IF('申込書 参加選手'!C17&lt;&gt;"",+'申込書 参加選手'!C17,"")</f>
        <v/>
      </c>
      <c r="D15" s="1" t="str">
        <f>IF('申込書 参加選手'!D17&lt;&gt;"",+'申込書 参加選手'!D17,"")</f>
        <v/>
      </c>
      <c r="E15" s="1" t="str">
        <f>IF('申込書 参加選手'!E17&lt;&gt;"",+'申込書 参加選手'!E17,"")</f>
        <v/>
      </c>
      <c r="F15" s="1" t="str">
        <f>IF('申込書 参加選手'!F17&lt;&gt;"",+'申込書 参加選手'!F17,"")</f>
        <v/>
      </c>
      <c r="G15" s="1" t="str">
        <f>IF('申込書 参加選手'!C17&lt;&gt;"",'申込書 参加選手'!L17,"")</f>
        <v/>
      </c>
      <c r="H15" s="1" t="str">
        <f>IF('申込書 参加選手'!C17&lt;&gt;"",'申込書 参加選手'!M17,"")</f>
        <v/>
      </c>
      <c r="I15" t="str">
        <f>IF(C15&lt;&gt;"",+'申込書 参加選手'!$D$2,"")</f>
        <v/>
      </c>
      <c r="K15" t="str">
        <f>IF(G15&lt;&gt;"",VLOOKUP(G15,'競技区分 (table)'!$A$2:$B$71,2,FALSE),"")</f>
        <v/>
      </c>
      <c r="L15" t="str">
        <f>IF(H15&lt;&gt;"",VLOOKUP(H15,'競技区分 (table)'!$A$2:$B$71,2,FALSE),"")</f>
        <v/>
      </c>
    </row>
    <row r="16" spans="2:21" x14ac:dyDescent="0.2">
      <c r="B16">
        <v>14</v>
      </c>
      <c r="C16" s="1" t="str">
        <f>IF('申込書 参加選手'!C18&lt;&gt;"",+'申込書 参加選手'!C18,"")</f>
        <v/>
      </c>
      <c r="D16" s="1" t="str">
        <f>IF('申込書 参加選手'!D18&lt;&gt;"",+'申込書 参加選手'!D18,"")</f>
        <v/>
      </c>
      <c r="E16" s="1" t="str">
        <f>IF('申込書 参加選手'!E18&lt;&gt;"",+'申込書 参加選手'!E18,"")</f>
        <v/>
      </c>
      <c r="F16" s="1" t="str">
        <f>IF('申込書 参加選手'!F18&lt;&gt;"",+'申込書 参加選手'!F18,"")</f>
        <v/>
      </c>
      <c r="G16" s="1" t="str">
        <f>IF('申込書 参加選手'!C18&lt;&gt;"",'申込書 参加選手'!L18,"")</f>
        <v/>
      </c>
      <c r="H16" s="1" t="str">
        <f>IF('申込書 参加選手'!C18&lt;&gt;"",'申込書 参加選手'!M18,"")</f>
        <v/>
      </c>
      <c r="I16" t="str">
        <f>IF(C16&lt;&gt;"",+'申込書 参加選手'!$D$2,"")</f>
        <v/>
      </c>
      <c r="K16" t="str">
        <f>IF(G16&lt;&gt;"",VLOOKUP(G16,'競技区分 (table)'!$A$2:$B$71,2,FALSE),"")</f>
        <v/>
      </c>
      <c r="L16" t="str">
        <f>IF(H16&lt;&gt;"",VLOOKUP(H16,'競技区分 (table)'!$A$2:$B$71,2,FALSE),"")</f>
        <v/>
      </c>
    </row>
    <row r="17" spans="2:12" x14ac:dyDescent="0.2">
      <c r="B17">
        <v>15</v>
      </c>
      <c r="C17" s="1" t="str">
        <f>IF('申込書 参加選手'!C19&lt;&gt;"",+'申込書 参加選手'!C19,"")</f>
        <v/>
      </c>
      <c r="D17" s="1" t="str">
        <f>IF('申込書 参加選手'!D19&lt;&gt;"",+'申込書 参加選手'!D19,"")</f>
        <v/>
      </c>
      <c r="E17" s="1" t="str">
        <f>IF('申込書 参加選手'!E19&lt;&gt;"",+'申込書 参加選手'!E19,"")</f>
        <v/>
      </c>
      <c r="F17" s="1" t="str">
        <f>IF('申込書 参加選手'!F19&lt;&gt;"",+'申込書 参加選手'!F19,"")</f>
        <v/>
      </c>
      <c r="G17" s="1" t="str">
        <f>IF('申込書 参加選手'!C19&lt;&gt;"",'申込書 参加選手'!L19,"")</f>
        <v/>
      </c>
      <c r="H17" s="1" t="str">
        <f>IF('申込書 参加選手'!C19&lt;&gt;"",'申込書 参加選手'!M19,"")</f>
        <v/>
      </c>
      <c r="I17" t="str">
        <f>IF(C17&lt;&gt;"",+'申込書 参加選手'!$D$2,"")</f>
        <v/>
      </c>
      <c r="K17" t="str">
        <f>IF(G17&lt;&gt;"",VLOOKUP(G17,'競技区分 (table)'!$A$2:$B$71,2,FALSE),"")</f>
        <v/>
      </c>
      <c r="L17" t="str">
        <f>IF(H17&lt;&gt;"",VLOOKUP(H17,'競技区分 (table)'!$A$2:$B$71,2,FALSE),"")</f>
        <v/>
      </c>
    </row>
    <row r="18" spans="2:12" x14ac:dyDescent="0.2">
      <c r="B18">
        <v>16</v>
      </c>
      <c r="C18" s="1" t="str">
        <f>IF('申込書 参加選手'!C20&lt;&gt;"",+'申込書 参加選手'!C20,"")</f>
        <v/>
      </c>
      <c r="D18" s="1" t="str">
        <f>IF('申込書 参加選手'!D20&lt;&gt;"",+'申込書 参加選手'!D20,"")</f>
        <v/>
      </c>
      <c r="E18" s="1" t="str">
        <f>IF('申込書 参加選手'!E20&lt;&gt;"",+'申込書 参加選手'!E20,"")</f>
        <v/>
      </c>
      <c r="F18" s="1" t="str">
        <f>IF('申込書 参加選手'!F20&lt;&gt;"",+'申込書 参加選手'!F20,"")</f>
        <v/>
      </c>
      <c r="G18" s="1" t="str">
        <f>IF('申込書 参加選手'!C20&lt;&gt;"",'申込書 参加選手'!L20,"")</f>
        <v/>
      </c>
      <c r="H18" s="1" t="str">
        <f>IF('申込書 参加選手'!C20&lt;&gt;"",'申込書 参加選手'!M20,"")</f>
        <v/>
      </c>
      <c r="I18" t="str">
        <f>IF(C18&lt;&gt;"",+'申込書 参加選手'!$D$2,"")</f>
        <v/>
      </c>
      <c r="K18" t="str">
        <f>IF(G18&lt;&gt;"",VLOOKUP(G18,'競技区分 (table)'!$A$2:$B$71,2,FALSE),"")</f>
        <v/>
      </c>
      <c r="L18" t="str">
        <f>IF(H18&lt;&gt;"",VLOOKUP(H18,'競技区分 (table)'!$A$2:$B$71,2,FALSE),"")</f>
        <v/>
      </c>
    </row>
    <row r="19" spans="2:12" x14ac:dyDescent="0.2">
      <c r="B19">
        <v>17</v>
      </c>
      <c r="C19" s="1" t="str">
        <f>IF('申込書 参加選手'!C21&lt;&gt;"",+'申込書 参加選手'!C21,"")</f>
        <v/>
      </c>
      <c r="D19" s="1" t="str">
        <f>IF('申込書 参加選手'!D21&lt;&gt;"",+'申込書 参加選手'!D21,"")</f>
        <v/>
      </c>
      <c r="E19" s="1" t="str">
        <f>IF('申込書 参加選手'!E21&lt;&gt;"",+'申込書 参加選手'!E21,"")</f>
        <v/>
      </c>
      <c r="F19" s="1" t="str">
        <f>IF('申込書 参加選手'!F21&lt;&gt;"",+'申込書 参加選手'!F21,"")</f>
        <v/>
      </c>
      <c r="G19" s="1" t="str">
        <f>IF('申込書 参加選手'!C21&lt;&gt;"",'申込書 参加選手'!L21,"")</f>
        <v/>
      </c>
      <c r="H19" s="1" t="str">
        <f>IF('申込書 参加選手'!C21&lt;&gt;"",'申込書 参加選手'!M21,"")</f>
        <v/>
      </c>
      <c r="I19" t="str">
        <f>IF(C19&lt;&gt;"",+'申込書 参加選手'!$D$2,"")</f>
        <v/>
      </c>
      <c r="K19" t="str">
        <f>IF(G19&lt;&gt;"",VLOOKUP(G19,'競技区分 (table)'!$A$2:$B$71,2,FALSE),"")</f>
        <v/>
      </c>
      <c r="L19" t="str">
        <f>IF(H19&lt;&gt;"",VLOOKUP(H19,'競技区分 (table)'!$A$2:$B$71,2,FALSE),"")</f>
        <v/>
      </c>
    </row>
    <row r="20" spans="2:12" x14ac:dyDescent="0.2">
      <c r="B20">
        <v>18</v>
      </c>
      <c r="C20" s="1" t="str">
        <f>IF('申込書 参加選手'!C22&lt;&gt;"",+'申込書 参加選手'!C22,"")</f>
        <v/>
      </c>
      <c r="D20" s="1" t="str">
        <f>IF('申込書 参加選手'!D22&lt;&gt;"",+'申込書 参加選手'!D22,"")</f>
        <v/>
      </c>
      <c r="E20" s="1" t="str">
        <f>IF('申込書 参加選手'!E22&lt;&gt;"",+'申込書 参加選手'!E22,"")</f>
        <v/>
      </c>
      <c r="F20" s="1" t="str">
        <f>IF('申込書 参加選手'!F22&lt;&gt;"",+'申込書 参加選手'!F22,"")</f>
        <v/>
      </c>
      <c r="G20" s="1" t="str">
        <f>IF('申込書 参加選手'!C22&lt;&gt;"",'申込書 参加選手'!L22,"")</f>
        <v/>
      </c>
      <c r="H20" s="1" t="str">
        <f>IF('申込書 参加選手'!C22&lt;&gt;"",'申込書 参加選手'!M22,"")</f>
        <v/>
      </c>
      <c r="I20" t="str">
        <f>IF(C20&lt;&gt;"",+'申込書 参加選手'!$D$2,"")</f>
        <v/>
      </c>
      <c r="K20" t="str">
        <f>IF(G20&lt;&gt;"",VLOOKUP(G20,'競技区分 (table)'!$A$2:$B$71,2,FALSE),"")</f>
        <v/>
      </c>
      <c r="L20" t="str">
        <f>IF(H20&lt;&gt;"",VLOOKUP(H20,'競技区分 (table)'!$A$2:$B$71,2,FALSE),"")</f>
        <v/>
      </c>
    </row>
    <row r="21" spans="2:12" x14ac:dyDescent="0.2">
      <c r="B21">
        <v>19</v>
      </c>
      <c r="C21" s="1" t="str">
        <f>IF('申込書 参加選手'!C23&lt;&gt;"",+'申込書 参加選手'!C23,"")</f>
        <v/>
      </c>
      <c r="D21" s="1" t="str">
        <f>IF('申込書 参加選手'!D23&lt;&gt;"",+'申込書 参加選手'!D23,"")</f>
        <v/>
      </c>
      <c r="E21" s="1" t="str">
        <f>IF('申込書 参加選手'!E23&lt;&gt;"",+'申込書 参加選手'!E23,"")</f>
        <v/>
      </c>
      <c r="F21" s="1" t="str">
        <f>IF('申込書 参加選手'!F23&lt;&gt;"",+'申込書 参加選手'!F23,"")</f>
        <v/>
      </c>
      <c r="G21" s="1" t="str">
        <f>IF('申込書 参加選手'!C23&lt;&gt;"",'申込書 参加選手'!L23,"")</f>
        <v/>
      </c>
      <c r="H21" s="1" t="str">
        <f>IF('申込書 参加選手'!C23&lt;&gt;"",'申込書 参加選手'!M23,"")</f>
        <v/>
      </c>
      <c r="I21" t="str">
        <f>IF(C21&lt;&gt;"",+'申込書 参加選手'!$D$2,"")</f>
        <v/>
      </c>
      <c r="K21" t="str">
        <f>IF(G21&lt;&gt;"",VLOOKUP(G21,'競技区分 (table)'!$A$2:$B$71,2,FALSE),"")</f>
        <v/>
      </c>
      <c r="L21" t="str">
        <f>IF(H21&lt;&gt;"",VLOOKUP(H21,'競技区分 (table)'!$A$2:$B$71,2,FALSE),"")</f>
        <v/>
      </c>
    </row>
    <row r="22" spans="2:12" x14ac:dyDescent="0.2">
      <c r="B22">
        <v>20</v>
      </c>
      <c r="C22" s="1" t="str">
        <f>IF('申込書 参加選手'!C24&lt;&gt;"",+'申込書 参加選手'!C24,"")</f>
        <v/>
      </c>
      <c r="D22" s="1" t="str">
        <f>IF('申込書 参加選手'!D24&lt;&gt;"",+'申込書 参加選手'!D24,"")</f>
        <v/>
      </c>
      <c r="E22" s="1" t="str">
        <f>IF('申込書 参加選手'!E24&lt;&gt;"",+'申込書 参加選手'!E24,"")</f>
        <v/>
      </c>
      <c r="F22" s="1" t="str">
        <f>IF('申込書 参加選手'!F24&lt;&gt;"",+'申込書 参加選手'!F24,"")</f>
        <v/>
      </c>
      <c r="G22" s="1" t="str">
        <f>IF('申込書 参加選手'!C24&lt;&gt;"",'申込書 参加選手'!L24,"")</f>
        <v/>
      </c>
      <c r="H22" s="1" t="str">
        <f>IF('申込書 参加選手'!C24&lt;&gt;"",'申込書 参加選手'!M24,"")</f>
        <v/>
      </c>
      <c r="I22" t="str">
        <f>IF(C22&lt;&gt;"",+'申込書 参加選手'!$D$2,"")</f>
        <v/>
      </c>
      <c r="K22" t="str">
        <f>IF(G22&lt;&gt;"",VLOOKUP(G22,'競技区分 (table)'!$A$2:$B$71,2,FALSE),"")</f>
        <v/>
      </c>
      <c r="L22" t="str">
        <f>IF(H22&lt;&gt;"",VLOOKUP(H22,'競技区分 (table)'!$A$2:$B$71,2,FALSE),"")</f>
        <v/>
      </c>
    </row>
    <row r="23" spans="2:12" x14ac:dyDescent="0.2">
      <c r="B23">
        <v>21</v>
      </c>
      <c r="C23" s="1" t="str">
        <f>IF('申込書 参加選手'!C25&lt;&gt;"",+'申込書 参加選手'!C25,"")</f>
        <v/>
      </c>
      <c r="D23" s="1" t="str">
        <f>IF('申込書 参加選手'!D25&lt;&gt;"",+'申込書 参加選手'!D25,"")</f>
        <v/>
      </c>
      <c r="E23" s="1" t="str">
        <f>IF('申込書 参加選手'!E25&lt;&gt;"",+'申込書 参加選手'!E25,"")</f>
        <v/>
      </c>
      <c r="F23" s="1" t="str">
        <f>IF('申込書 参加選手'!F25&lt;&gt;"",+'申込書 参加選手'!F25,"")</f>
        <v/>
      </c>
      <c r="G23" s="1" t="str">
        <f>IF('申込書 参加選手'!C25&lt;&gt;"",'申込書 参加選手'!L25,"")</f>
        <v/>
      </c>
      <c r="H23" s="1" t="str">
        <f>IF('申込書 参加選手'!C25&lt;&gt;"",'申込書 参加選手'!M25,"")</f>
        <v/>
      </c>
      <c r="I23" t="str">
        <f>IF(C23&lt;&gt;"",+'申込書 参加選手'!$D$2,"")</f>
        <v/>
      </c>
      <c r="K23" t="str">
        <f>IF(G23&lt;&gt;"",VLOOKUP(G23,'競技区分 (table)'!$A$2:$B$71,2,FALSE),"")</f>
        <v/>
      </c>
      <c r="L23" t="str">
        <f>IF(H23&lt;&gt;"",VLOOKUP(H23,'競技区分 (table)'!$A$2:$B$71,2,FALSE),"")</f>
        <v/>
      </c>
    </row>
    <row r="24" spans="2:12" x14ac:dyDescent="0.2">
      <c r="B24">
        <v>22</v>
      </c>
      <c r="C24" s="1" t="str">
        <f>IF('申込書 参加選手'!C26&lt;&gt;"",+'申込書 参加選手'!C26,"")</f>
        <v/>
      </c>
      <c r="D24" s="1" t="str">
        <f>IF('申込書 参加選手'!D26&lt;&gt;"",+'申込書 参加選手'!D26,"")</f>
        <v/>
      </c>
      <c r="E24" s="1" t="str">
        <f>IF('申込書 参加選手'!E26&lt;&gt;"",+'申込書 参加選手'!E26,"")</f>
        <v/>
      </c>
      <c r="F24" s="1" t="str">
        <f>IF('申込書 参加選手'!F26&lt;&gt;"",+'申込書 参加選手'!F26,"")</f>
        <v/>
      </c>
      <c r="G24" s="1" t="str">
        <f>IF('申込書 参加選手'!C26&lt;&gt;"",'申込書 参加選手'!L26,"")</f>
        <v/>
      </c>
      <c r="H24" s="1" t="str">
        <f>IF('申込書 参加選手'!C26&lt;&gt;"",'申込書 参加選手'!M26,"")</f>
        <v/>
      </c>
      <c r="I24" t="str">
        <f>IF(C24&lt;&gt;"",+'申込書 参加選手'!$D$2,"")</f>
        <v/>
      </c>
      <c r="K24" t="str">
        <f>IF(G24&lt;&gt;"",VLOOKUP(G24,'競技区分 (table)'!$A$2:$B$71,2,FALSE),"")</f>
        <v/>
      </c>
      <c r="L24" t="str">
        <f>IF(H24&lt;&gt;"",VLOOKUP(H24,'競技区分 (table)'!$A$2:$B$71,2,FALSE),"")</f>
        <v/>
      </c>
    </row>
    <row r="25" spans="2:12" x14ac:dyDescent="0.2">
      <c r="B25">
        <v>23</v>
      </c>
      <c r="C25" s="1" t="str">
        <f>IF('申込書 参加選手'!C27&lt;&gt;"",+'申込書 参加選手'!C27,"")</f>
        <v/>
      </c>
      <c r="D25" s="1" t="str">
        <f>IF('申込書 参加選手'!D27&lt;&gt;"",+'申込書 参加選手'!D27,"")</f>
        <v/>
      </c>
      <c r="E25" s="1" t="str">
        <f>IF('申込書 参加選手'!E27&lt;&gt;"",+'申込書 参加選手'!E27,"")</f>
        <v/>
      </c>
      <c r="F25" s="1" t="str">
        <f>IF('申込書 参加選手'!F27&lt;&gt;"",+'申込書 参加選手'!F27,"")</f>
        <v/>
      </c>
      <c r="G25" s="1" t="str">
        <f>IF('申込書 参加選手'!C27&lt;&gt;"",'申込書 参加選手'!L27,"")</f>
        <v/>
      </c>
      <c r="H25" s="1" t="str">
        <f>IF('申込書 参加選手'!C27&lt;&gt;"",'申込書 参加選手'!M27,"")</f>
        <v/>
      </c>
      <c r="I25" t="str">
        <f>IF(C25&lt;&gt;"",+'申込書 参加選手'!$D$2,"")</f>
        <v/>
      </c>
      <c r="K25" t="str">
        <f>IF(G25&lt;&gt;"",VLOOKUP(G25,'競技区分 (table)'!$A$2:$B$71,2,FALSE),"")</f>
        <v/>
      </c>
      <c r="L25" t="str">
        <f>IF(H25&lt;&gt;"",VLOOKUP(H25,'競技区分 (table)'!$A$2:$B$71,2,FALSE),"")</f>
        <v/>
      </c>
    </row>
    <row r="26" spans="2:12" x14ac:dyDescent="0.2">
      <c r="B26">
        <v>24</v>
      </c>
      <c r="C26" s="1" t="str">
        <f>IF('申込書 参加選手'!C28&lt;&gt;"",+'申込書 参加選手'!C28,"")</f>
        <v/>
      </c>
      <c r="D26" s="1" t="str">
        <f>IF('申込書 参加選手'!D28&lt;&gt;"",+'申込書 参加選手'!D28,"")</f>
        <v/>
      </c>
      <c r="E26" s="1" t="str">
        <f>IF('申込書 参加選手'!E28&lt;&gt;"",+'申込書 参加選手'!E28,"")</f>
        <v/>
      </c>
      <c r="F26" s="1" t="str">
        <f>IF('申込書 参加選手'!F28&lt;&gt;"",+'申込書 参加選手'!F28,"")</f>
        <v/>
      </c>
      <c r="G26" s="1" t="str">
        <f>IF('申込書 参加選手'!C28&lt;&gt;"",'申込書 参加選手'!L28,"")</f>
        <v/>
      </c>
      <c r="H26" s="1" t="str">
        <f>IF('申込書 参加選手'!C28&lt;&gt;"",'申込書 参加選手'!M28,"")</f>
        <v/>
      </c>
      <c r="I26" t="str">
        <f>IF(C26&lt;&gt;"",+'申込書 参加選手'!$D$2,"")</f>
        <v/>
      </c>
      <c r="K26" t="str">
        <f>IF(G26&lt;&gt;"",VLOOKUP(G26,'競技区分 (table)'!$A$2:$B$71,2,FALSE),"")</f>
        <v/>
      </c>
      <c r="L26" t="str">
        <f>IF(H26&lt;&gt;"",VLOOKUP(H26,'競技区分 (table)'!$A$2:$B$71,2,FALSE),"")</f>
        <v/>
      </c>
    </row>
    <row r="27" spans="2:12" x14ac:dyDescent="0.2">
      <c r="B27">
        <v>25</v>
      </c>
      <c r="C27" s="1" t="str">
        <f>IF('申込書 参加選手'!C29&lt;&gt;"",+'申込書 参加選手'!C29,"")</f>
        <v/>
      </c>
      <c r="D27" s="1" t="str">
        <f>IF('申込書 参加選手'!D29&lt;&gt;"",+'申込書 参加選手'!D29,"")</f>
        <v/>
      </c>
      <c r="E27" s="1" t="str">
        <f>IF('申込書 参加選手'!E29&lt;&gt;"",+'申込書 参加選手'!E29,"")</f>
        <v/>
      </c>
      <c r="F27" s="1" t="str">
        <f>IF('申込書 参加選手'!F29&lt;&gt;"",+'申込書 参加選手'!F29,"")</f>
        <v/>
      </c>
      <c r="G27" s="1" t="str">
        <f>IF('申込書 参加選手'!C29&lt;&gt;"",'申込書 参加選手'!L29,"")</f>
        <v/>
      </c>
      <c r="H27" s="1" t="str">
        <f>IF('申込書 参加選手'!C29&lt;&gt;"",'申込書 参加選手'!M29,"")</f>
        <v/>
      </c>
      <c r="I27" t="str">
        <f>IF(C27&lt;&gt;"",+'申込書 参加選手'!$D$2,"")</f>
        <v/>
      </c>
      <c r="K27" t="str">
        <f>IF(G27&lt;&gt;"",VLOOKUP(G27,'競技区分 (table)'!$A$2:$B$71,2,FALSE),"")</f>
        <v/>
      </c>
      <c r="L27" t="str">
        <f>IF(H27&lt;&gt;"",VLOOKUP(H27,'競技区分 (table)'!$A$2:$B$71,2,FALSE),"")</f>
        <v/>
      </c>
    </row>
    <row r="28" spans="2:12" x14ac:dyDescent="0.2">
      <c r="B28">
        <v>26</v>
      </c>
      <c r="C28" s="1" t="str">
        <f>IF('申込書 参加選手'!C30&lt;&gt;"",+'申込書 参加選手'!C30,"")</f>
        <v/>
      </c>
      <c r="D28" s="1" t="str">
        <f>IF('申込書 参加選手'!D30&lt;&gt;"",+'申込書 参加選手'!D30,"")</f>
        <v/>
      </c>
      <c r="E28" s="1" t="str">
        <f>IF('申込書 参加選手'!E30&lt;&gt;"",+'申込書 参加選手'!E30,"")</f>
        <v/>
      </c>
      <c r="F28" s="1" t="str">
        <f>IF('申込書 参加選手'!F30&lt;&gt;"",+'申込書 参加選手'!F30,"")</f>
        <v/>
      </c>
      <c r="G28" s="1" t="str">
        <f>IF('申込書 参加選手'!C30&lt;&gt;"",'申込書 参加選手'!L30,"")</f>
        <v/>
      </c>
      <c r="H28" s="1" t="str">
        <f>IF('申込書 参加選手'!C30&lt;&gt;"",'申込書 参加選手'!M30,"")</f>
        <v/>
      </c>
      <c r="I28" t="str">
        <f>IF(C28&lt;&gt;"",+'申込書 参加選手'!$D$2,"")</f>
        <v/>
      </c>
      <c r="K28" t="str">
        <f>IF(G28&lt;&gt;"",VLOOKUP(G28,'競技区分 (table)'!$A$2:$B$71,2,FALSE),"")</f>
        <v/>
      </c>
      <c r="L28" t="str">
        <f>IF(H28&lt;&gt;"",VLOOKUP(H28,'競技区分 (table)'!$A$2:$B$71,2,FALSE),"")</f>
        <v/>
      </c>
    </row>
    <row r="29" spans="2:12" x14ac:dyDescent="0.2">
      <c r="B29">
        <v>27</v>
      </c>
      <c r="C29" s="1" t="str">
        <f>IF('申込書 参加選手'!C31&lt;&gt;"",+'申込書 参加選手'!C31,"")</f>
        <v/>
      </c>
      <c r="D29" s="1" t="str">
        <f>IF('申込書 参加選手'!D31&lt;&gt;"",+'申込書 参加選手'!D31,"")</f>
        <v/>
      </c>
      <c r="E29" s="1" t="str">
        <f>IF('申込書 参加選手'!E31&lt;&gt;"",+'申込書 参加選手'!E31,"")</f>
        <v/>
      </c>
      <c r="F29" s="1" t="str">
        <f>IF('申込書 参加選手'!F31&lt;&gt;"",+'申込書 参加選手'!F31,"")</f>
        <v/>
      </c>
      <c r="G29" s="1" t="str">
        <f>IF('申込書 参加選手'!C31&lt;&gt;"",'申込書 参加選手'!L31,"")</f>
        <v/>
      </c>
      <c r="H29" s="1" t="str">
        <f>IF('申込書 参加選手'!C31&lt;&gt;"",'申込書 参加選手'!M31,"")</f>
        <v/>
      </c>
      <c r="I29" t="str">
        <f>IF(C29&lt;&gt;"",+'申込書 参加選手'!$D$2,"")</f>
        <v/>
      </c>
      <c r="K29" t="str">
        <f>IF(G29&lt;&gt;"",VLOOKUP(G29,'競技区分 (table)'!$A$2:$B$71,2,FALSE),"")</f>
        <v/>
      </c>
      <c r="L29" t="str">
        <f>IF(H29&lt;&gt;"",VLOOKUP(H29,'競技区分 (table)'!$A$2:$B$71,2,FALSE),"")</f>
        <v/>
      </c>
    </row>
    <row r="30" spans="2:12" x14ac:dyDescent="0.2">
      <c r="B30">
        <v>28</v>
      </c>
      <c r="C30" s="1" t="str">
        <f>IF('申込書 参加選手'!C32&lt;&gt;"",+'申込書 参加選手'!C32,"")</f>
        <v/>
      </c>
      <c r="D30" s="1" t="str">
        <f>IF('申込書 参加選手'!D32&lt;&gt;"",+'申込書 参加選手'!D32,"")</f>
        <v/>
      </c>
      <c r="E30" s="1" t="str">
        <f>IF('申込書 参加選手'!E32&lt;&gt;"",+'申込書 参加選手'!E32,"")</f>
        <v/>
      </c>
      <c r="F30" s="1" t="str">
        <f>IF('申込書 参加選手'!F32&lt;&gt;"",+'申込書 参加選手'!F32,"")</f>
        <v/>
      </c>
      <c r="G30" s="1" t="str">
        <f>IF('申込書 参加選手'!C32&lt;&gt;"",'申込書 参加選手'!L32,"")</f>
        <v/>
      </c>
      <c r="H30" s="1" t="str">
        <f>IF('申込書 参加選手'!C32&lt;&gt;"",'申込書 参加選手'!M32,"")</f>
        <v/>
      </c>
      <c r="I30" t="str">
        <f>IF(C30&lt;&gt;"",+'申込書 参加選手'!$D$2,"")</f>
        <v/>
      </c>
      <c r="K30" t="str">
        <f>IF(G30&lt;&gt;"",VLOOKUP(G30,'競技区分 (table)'!$A$2:$B$71,2,FALSE),"")</f>
        <v/>
      </c>
      <c r="L30" t="str">
        <f>IF(H30&lt;&gt;"",VLOOKUP(H30,'競技区分 (table)'!$A$2:$B$71,2,FALSE),"")</f>
        <v/>
      </c>
    </row>
    <row r="31" spans="2:12" x14ac:dyDescent="0.2">
      <c r="B31">
        <v>29</v>
      </c>
      <c r="C31" s="1" t="str">
        <f>IF('申込書 参加選手'!C33&lt;&gt;"",+'申込書 参加選手'!C33,"")</f>
        <v/>
      </c>
      <c r="D31" s="1" t="str">
        <f>IF('申込書 参加選手'!D33&lt;&gt;"",+'申込書 参加選手'!D33,"")</f>
        <v/>
      </c>
      <c r="E31" s="1" t="str">
        <f>IF('申込書 参加選手'!E33&lt;&gt;"",+'申込書 参加選手'!E33,"")</f>
        <v/>
      </c>
      <c r="F31" s="1" t="str">
        <f>IF('申込書 参加選手'!F33&lt;&gt;"",+'申込書 参加選手'!F33,"")</f>
        <v/>
      </c>
      <c r="G31" s="1" t="str">
        <f>IF('申込書 参加選手'!C33&lt;&gt;"",'申込書 参加選手'!L33,"")</f>
        <v/>
      </c>
      <c r="H31" s="1" t="str">
        <f>IF('申込書 参加選手'!C33&lt;&gt;"",'申込書 参加選手'!M33,"")</f>
        <v/>
      </c>
      <c r="I31" t="str">
        <f>IF(C31&lt;&gt;"",+'申込書 参加選手'!$D$2,"")</f>
        <v/>
      </c>
      <c r="K31" t="str">
        <f>IF(G31&lt;&gt;"",VLOOKUP(G31,'競技区分 (table)'!$A$2:$B$71,2,FALSE),"")</f>
        <v/>
      </c>
      <c r="L31" t="str">
        <f>IF(H31&lt;&gt;"",VLOOKUP(H31,'競技区分 (table)'!$A$2:$B$71,2,FALSE),"")</f>
        <v/>
      </c>
    </row>
    <row r="32" spans="2:12" x14ac:dyDescent="0.2">
      <c r="B32">
        <v>30</v>
      </c>
      <c r="C32" s="1" t="str">
        <f>IF('申込書 参加選手'!C34&lt;&gt;"",+'申込書 参加選手'!C34,"")</f>
        <v/>
      </c>
      <c r="D32" s="1" t="str">
        <f>IF('申込書 参加選手'!D34&lt;&gt;"",+'申込書 参加選手'!D34,"")</f>
        <v/>
      </c>
      <c r="E32" s="1" t="str">
        <f>IF('申込書 参加選手'!E34&lt;&gt;"",+'申込書 参加選手'!E34,"")</f>
        <v/>
      </c>
      <c r="F32" s="1" t="str">
        <f>IF('申込書 参加選手'!F34&lt;&gt;"",+'申込書 参加選手'!F34,"")</f>
        <v/>
      </c>
      <c r="G32" s="1" t="str">
        <f>IF('申込書 参加選手'!C34&lt;&gt;"",'申込書 参加選手'!L34,"")</f>
        <v/>
      </c>
      <c r="H32" s="1" t="str">
        <f>IF('申込書 参加選手'!C34&lt;&gt;"",'申込書 参加選手'!M34,"")</f>
        <v/>
      </c>
      <c r="I32" t="str">
        <f>IF(C32&lt;&gt;"",+'申込書 参加選手'!$D$2,"")</f>
        <v/>
      </c>
      <c r="K32" t="str">
        <f>IF(G32&lt;&gt;"",VLOOKUP(G32,'競技区分 (table)'!$A$2:$B$71,2,FALSE),"")</f>
        <v/>
      </c>
      <c r="L32" t="str">
        <f>IF(H32&lt;&gt;"",VLOOKUP(H32,'競技区分 (table)'!$A$2:$B$71,2,FALSE),"")</f>
        <v/>
      </c>
    </row>
    <row r="33" spans="2:12" x14ac:dyDescent="0.2">
      <c r="B33">
        <v>31</v>
      </c>
      <c r="C33" s="1" t="str">
        <f>IF('申込書 参加選手'!C35&lt;&gt;"",+'申込書 参加選手'!C35,"")</f>
        <v/>
      </c>
      <c r="D33" s="1" t="str">
        <f>IF('申込書 参加選手'!D35&lt;&gt;"",+'申込書 参加選手'!D35,"")</f>
        <v/>
      </c>
      <c r="E33" s="1" t="str">
        <f>IF('申込書 参加選手'!E35&lt;&gt;"",+'申込書 参加選手'!E35,"")</f>
        <v/>
      </c>
      <c r="F33" s="1" t="str">
        <f>IF('申込書 参加選手'!F35&lt;&gt;"",+'申込書 参加選手'!F35,"")</f>
        <v/>
      </c>
      <c r="G33" s="1" t="str">
        <f>IF('申込書 参加選手'!C35&lt;&gt;"",'申込書 参加選手'!L35,"")</f>
        <v/>
      </c>
      <c r="H33" s="1" t="str">
        <f>IF('申込書 参加選手'!C35&lt;&gt;"",'申込書 参加選手'!M35,"")</f>
        <v/>
      </c>
      <c r="I33" t="str">
        <f>IF(C33&lt;&gt;"",+'申込書 参加選手'!$D$2,"")</f>
        <v/>
      </c>
      <c r="K33" t="str">
        <f>IF(G33&lt;&gt;"",VLOOKUP(G33,'競技区分 (table)'!$A$2:$B$71,2,FALSE),"")</f>
        <v/>
      </c>
      <c r="L33" t="str">
        <f>IF(H33&lt;&gt;"",VLOOKUP(H33,'競技区分 (table)'!$A$2:$B$71,2,FALSE),"")</f>
        <v/>
      </c>
    </row>
    <row r="34" spans="2:12" x14ac:dyDescent="0.2">
      <c r="B34">
        <v>32</v>
      </c>
      <c r="C34" s="1" t="str">
        <f>IF('申込書 参加選手'!C36&lt;&gt;"",+'申込書 参加選手'!C36,"")</f>
        <v/>
      </c>
      <c r="D34" s="1" t="str">
        <f>IF('申込書 参加選手'!D36&lt;&gt;"",+'申込書 参加選手'!D36,"")</f>
        <v/>
      </c>
      <c r="E34" s="1" t="str">
        <f>IF('申込書 参加選手'!E36&lt;&gt;"",+'申込書 参加選手'!E36,"")</f>
        <v/>
      </c>
      <c r="F34" s="1" t="str">
        <f>IF('申込書 参加選手'!F36&lt;&gt;"",+'申込書 参加選手'!F36,"")</f>
        <v/>
      </c>
      <c r="G34" s="1" t="str">
        <f>IF('申込書 参加選手'!C36&lt;&gt;"",'申込書 参加選手'!L36,"")</f>
        <v/>
      </c>
      <c r="H34" s="1" t="str">
        <f>IF('申込書 参加選手'!C36&lt;&gt;"",'申込書 参加選手'!M36,"")</f>
        <v/>
      </c>
      <c r="I34" t="str">
        <f>IF(C34&lt;&gt;"",+'申込書 参加選手'!$D$2,"")</f>
        <v/>
      </c>
      <c r="K34" t="str">
        <f>IF(G34&lt;&gt;"",VLOOKUP(G34,'競技区分 (table)'!$A$2:$B$71,2,FALSE),"")</f>
        <v/>
      </c>
      <c r="L34" t="str">
        <f>IF(H34&lt;&gt;"",VLOOKUP(H34,'競技区分 (table)'!$A$2:$B$71,2,FALSE),"")</f>
        <v/>
      </c>
    </row>
    <row r="35" spans="2:12" x14ac:dyDescent="0.2">
      <c r="B35">
        <v>33</v>
      </c>
      <c r="C35" s="1" t="str">
        <f>IF('申込書 参加選手'!C37&lt;&gt;"",+'申込書 参加選手'!C37,"")</f>
        <v/>
      </c>
      <c r="D35" s="1" t="str">
        <f>IF('申込書 参加選手'!D37&lt;&gt;"",+'申込書 参加選手'!D37,"")</f>
        <v/>
      </c>
      <c r="E35" s="1" t="str">
        <f>IF('申込書 参加選手'!E37&lt;&gt;"",+'申込書 参加選手'!E37,"")</f>
        <v/>
      </c>
      <c r="F35" s="1" t="str">
        <f>IF('申込書 参加選手'!F37&lt;&gt;"",+'申込書 参加選手'!F37,"")</f>
        <v/>
      </c>
      <c r="G35" s="1" t="str">
        <f>IF('申込書 参加選手'!C37&lt;&gt;"",'申込書 参加選手'!L37,"")</f>
        <v/>
      </c>
      <c r="H35" s="1" t="str">
        <f>IF('申込書 参加選手'!C37&lt;&gt;"",'申込書 参加選手'!M37,"")</f>
        <v/>
      </c>
      <c r="I35" t="str">
        <f>IF(C35&lt;&gt;"",+'申込書 参加選手'!$D$2,"")</f>
        <v/>
      </c>
      <c r="K35" t="str">
        <f>IF(G35&lt;&gt;"",VLOOKUP(G35,'競技区分 (table)'!$A$2:$B$71,2,FALSE),"")</f>
        <v/>
      </c>
      <c r="L35" t="str">
        <f>IF(H35&lt;&gt;"",VLOOKUP(H35,'競技区分 (table)'!$A$2:$B$71,2,FALSE),"")</f>
        <v/>
      </c>
    </row>
    <row r="36" spans="2:12" x14ac:dyDescent="0.2">
      <c r="B36">
        <v>34</v>
      </c>
      <c r="C36" s="1" t="str">
        <f>IF('申込書 参加選手'!C38&lt;&gt;"",+'申込書 参加選手'!C38,"")</f>
        <v/>
      </c>
      <c r="D36" s="1" t="str">
        <f>IF('申込書 参加選手'!D38&lt;&gt;"",+'申込書 参加選手'!D38,"")</f>
        <v/>
      </c>
      <c r="E36" s="1" t="str">
        <f>IF('申込書 参加選手'!E38&lt;&gt;"",+'申込書 参加選手'!E38,"")</f>
        <v/>
      </c>
      <c r="F36" s="1" t="str">
        <f>IF('申込書 参加選手'!F38&lt;&gt;"",+'申込書 参加選手'!F38,"")</f>
        <v/>
      </c>
      <c r="G36" s="1" t="str">
        <f>IF('申込書 参加選手'!C38&lt;&gt;"",'申込書 参加選手'!L38,"")</f>
        <v/>
      </c>
      <c r="H36" s="1" t="str">
        <f>IF('申込書 参加選手'!C38&lt;&gt;"",'申込書 参加選手'!M38,"")</f>
        <v/>
      </c>
      <c r="I36" t="str">
        <f>IF(C36&lt;&gt;"",+'申込書 参加選手'!$D$2,"")</f>
        <v/>
      </c>
      <c r="K36" t="str">
        <f>IF(G36&lt;&gt;"",VLOOKUP(G36,'競技区分 (table)'!$A$2:$B$71,2,FALSE),"")</f>
        <v/>
      </c>
      <c r="L36" t="str">
        <f>IF(H36&lt;&gt;"",VLOOKUP(H36,'競技区分 (table)'!$A$2:$B$71,2,FALSE),"")</f>
        <v/>
      </c>
    </row>
    <row r="37" spans="2:12" x14ac:dyDescent="0.2">
      <c r="B37">
        <v>35</v>
      </c>
      <c r="C37" s="1" t="str">
        <f>IF('申込書 参加選手'!C39&lt;&gt;"",+'申込書 参加選手'!C39,"")</f>
        <v/>
      </c>
      <c r="D37" s="1" t="str">
        <f>IF('申込書 参加選手'!D39&lt;&gt;"",+'申込書 参加選手'!D39,"")</f>
        <v/>
      </c>
      <c r="E37" s="1" t="str">
        <f>IF('申込書 参加選手'!E39&lt;&gt;"",+'申込書 参加選手'!E39,"")</f>
        <v/>
      </c>
      <c r="F37" s="1" t="str">
        <f>IF('申込書 参加選手'!F39&lt;&gt;"",+'申込書 参加選手'!F39,"")</f>
        <v/>
      </c>
      <c r="G37" s="1" t="str">
        <f>IF('申込書 参加選手'!C39&lt;&gt;"",'申込書 参加選手'!L39,"")</f>
        <v/>
      </c>
      <c r="H37" s="1" t="str">
        <f>IF('申込書 参加選手'!C39&lt;&gt;"",'申込書 参加選手'!M39,"")</f>
        <v/>
      </c>
      <c r="I37" t="str">
        <f>IF(C37&lt;&gt;"",+'申込書 参加選手'!$D$2,"")</f>
        <v/>
      </c>
      <c r="K37" t="str">
        <f>IF(G37&lt;&gt;"",VLOOKUP(G37,'競技区分 (table)'!$A$2:$B$71,2,FALSE),"")</f>
        <v/>
      </c>
      <c r="L37" t="str">
        <f>IF(H37&lt;&gt;"",VLOOKUP(H37,'競技区分 (table)'!$A$2:$B$71,2,FALSE),"")</f>
        <v/>
      </c>
    </row>
    <row r="38" spans="2:12" x14ac:dyDescent="0.2">
      <c r="B38">
        <v>36</v>
      </c>
      <c r="C38" s="1" t="str">
        <f>IF('申込書 参加選手'!C40&lt;&gt;"",+'申込書 参加選手'!C40,"")</f>
        <v/>
      </c>
      <c r="D38" s="1" t="str">
        <f>IF('申込書 参加選手'!D40&lt;&gt;"",+'申込書 参加選手'!D40,"")</f>
        <v/>
      </c>
      <c r="E38" s="1" t="str">
        <f>IF('申込書 参加選手'!E40&lt;&gt;"",+'申込書 参加選手'!E40,"")</f>
        <v/>
      </c>
      <c r="F38" s="1" t="str">
        <f>IF('申込書 参加選手'!F40&lt;&gt;"",+'申込書 参加選手'!F40,"")</f>
        <v/>
      </c>
      <c r="G38" s="1" t="str">
        <f>IF('申込書 参加選手'!C40&lt;&gt;"",'申込書 参加選手'!L40,"")</f>
        <v/>
      </c>
      <c r="H38" s="1" t="str">
        <f>IF('申込書 参加選手'!C40&lt;&gt;"",'申込書 参加選手'!M40,"")</f>
        <v/>
      </c>
      <c r="I38" t="str">
        <f>IF(C38&lt;&gt;"",+'申込書 参加選手'!$D$2,"")</f>
        <v/>
      </c>
      <c r="K38" t="str">
        <f>IF(G38&lt;&gt;"",VLOOKUP(G38,'競技区分 (table)'!$A$2:$B$71,2,FALSE),"")</f>
        <v/>
      </c>
      <c r="L38" t="str">
        <f>IF(H38&lt;&gt;"",VLOOKUP(H38,'競技区分 (table)'!$A$2:$B$71,2,FALSE),"")</f>
        <v/>
      </c>
    </row>
    <row r="39" spans="2:12" x14ac:dyDescent="0.2">
      <c r="B39">
        <v>37</v>
      </c>
      <c r="C39" s="1" t="str">
        <f>IF('申込書 参加選手'!C41&lt;&gt;"",+'申込書 参加選手'!C41,"")</f>
        <v/>
      </c>
      <c r="D39" s="1" t="str">
        <f>IF('申込書 参加選手'!D41&lt;&gt;"",+'申込書 参加選手'!D41,"")</f>
        <v/>
      </c>
      <c r="E39" s="1" t="str">
        <f>IF('申込書 参加選手'!E41&lt;&gt;"",+'申込書 参加選手'!E41,"")</f>
        <v/>
      </c>
      <c r="F39" s="1" t="str">
        <f>IF('申込書 参加選手'!F41&lt;&gt;"",+'申込書 参加選手'!F41,"")</f>
        <v/>
      </c>
      <c r="G39" s="1" t="str">
        <f>IF('申込書 参加選手'!C41&lt;&gt;"",'申込書 参加選手'!L41,"")</f>
        <v/>
      </c>
      <c r="H39" s="1" t="str">
        <f>IF('申込書 参加選手'!C41&lt;&gt;"",'申込書 参加選手'!M41,"")</f>
        <v/>
      </c>
      <c r="I39" t="str">
        <f>IF(C39&lt;&gt;"",+'申込書 参加選手'!$D$2,"")</f>
        <v/>
      </c>
      <c r="K39" t="str">
        <f>IF(G39&lt;&gt;"",VLOOKUP(G39,'競技区分 (table)'!$A$2:$B$71,2,FALSE),"")</f>
        <v/>
      </c>
      <c r="L39" t="str">
        <f>IF(H39&lt;&gt;"",VLOOKUP(H39,'競技区分 (table)'!$A$2:$B$71,2,FALSE),"")</f>
        <v/>
      </c>
    </row>
    <row r="40" spans="2:12" x14ac:dyDescent="0.2">
      <c r="B40">
        <v>38</v>
      </c>
      <c r="C40" s="1" t="str">
        <f>IF('申込書 参加選手'!C42&lt;&gt;"",+'申込書 参加選手'!C42,"")</f>
        <v/>
      </c>
      <c r="D40" s="1" t="str">
        <f>IF('申込書 参加選手'!D42&lt;&gt;"",+'申込書 参加選手'!D42,"")</f>
        <v/>
      </c>
      <c r="E40" s="1" t="str">
        <f>IF('申込書 参加選手'!E42&lt;&gt;"",+'申込書 参加選手'!E42,"")</f>
        <v/>
      </c>
      <c r="F40" s="1" t="str">
        <f>IF('申込書 参加選手'!F42&lt;&gt;"",+'申込書 参加選手'!F42,"")</f>
        <v/>
      </c>
      <c r="G40" s="1" t="str">
        <f>IF('申込書 参加選手'!C42&lt;&gt;"",'申込書 参加選手'!L42,"")</f>
        <v/>
      </c>
      <c r="H40" s="1" t="str">
        <f>IF('申込書 参加選手'!C42&lt;&gt;"",'申込書 参加選手'!M42,"")</f>
        <v/>
      </c>
      <c r="I40" t="str">
        <f>IF(C40&lt;&gt;"",+'申込書 参加選手'!$D$2,"")</f>
        <v/>
      </c>
      <c r="K40" t="str">
        <f>IF(G40&lt;&gt;"",VLOOKUP(G40,'競技区分 (table)'!$A$2:$B$71,2,FALSE),"")</f>
        <v/>
      </c>
      <c r="L40" t="str">
        <f>IF(H40&lt;&gt;"",VLOOKUP(H40,'競技区分 (table)'!$A$2:$B$71,2,FALSE),"")</f>
        <v/>
      </c>
    </row>
    <row r="41" spans="2:12" x14ac:dyDescent="0.2">
      <c r="B41">
        <v>39</v>
      </c>
      <c r="C41" s="1" t="str">
        <f>IF('申込書 参加選手'!C43&lt;&gt;"",+'申込書 参加選手'!C43,"")</f>
        <v/>
      </c>
      <c r="D41" s="1" t="str">
        <f>IF('申込書 参加選手'!D43&lt;&gt;"",+'申込書 参加選手'!D43,"")</f>
        <v/>
      </c>
      <c r="E41" s="1" t="str">
        <f>IF('申込書 参加選手'!E43&lt;&gt;"",+'申込書 参加選手'!E43,"")</f>
        <v/>
      </c>
      <c r="F41" s="1" t="str">
        <f>IF('申込書 参加選手'!F43&lt;&gt;"",+'申込書 参加選手'!F43,"")</f>
        <v/>
      </c>
      <c r="G41" s="1" t="str">
        <f>IF('申込書 参加選手'!C43&lt;&gt;"",'申込書 参加選手'!L43,"")</f>
        <v/>
      </c>
      <c r="H41" s="1" t="str">
        <f>IF('申込書 参加選手'!C43&lt;&gt;"",'申込書 参加選手'!M43,"")</f>
        <v/>
      </c>
      <c r="I41" t="str">
        <f>IF(C41&lt;&gt;"",+'申込書 参加選手'!$D$2,"")</f>
        <v/>
      </c>
      <c r="K41" t="str">
        <f>IF(G41&lt;&gt;"",VLOOKUP(G41,'競技区分 (table)'!$A$2:$B$71,2,FALSE),"")</f>
        <v/>
      </c>
      <c r="L41" t="str">
        <f>IF(H41&lt;&gt;"",VLOOKUP(H41,'競技区分 (table)'!$A$2:$B$71,2,FALSE),"")</f>
        <v/>
      </c>
    </row>
    <row r="42" spans="2:12" x14ac:dyDescent="0.2">
      <c r="B42">
        <v>40</v>
      </c>
      <c r="C42" s="1" t="str">
        <f>IF('申込書 参加選手'!C44&lt;&gt;"",+'申込書 参加選手'!C44,"")</f>
        <v/>
      </c>
      <c r="D42" s="1" t="str">
        <f>IF('申込書 参加選手'!D44&lt;&gt;"",+'申込書 参加選手'!D44,"")</f>
        <v/>
      </c>
      <c r="E42" s="1" t="str">
        <f>IF('申込書 参加選手'!E44&lt;&gt;"",+'申込書 参加選手'!E44,"")</f>
        <v/>
      </c>
      <c r="F42" s="1" t="str">
        <f>IF('申込書 参加選手'!F44&lt;&gt;"",+'申込書 参加選手'!F44,"")</f>
        <v/>
      </c>
      <c r="G42" s="1" t="str">
        <f>IF('申込書 参加選手'!C44&lt;&gt;"",'申込書 参加選手'!L44,"")</f>
        <v/>
      </c>
      <c r="H42" s="1" t="str">
        <f>IF('申込書 参加選手'!C44&lt;&gt;"",'申込書 参加選手'!M44,"")</f>
        <v/>
      </c>
      <c r="I42" t="str">
        <f>IF(C42&lt;&gt;"",+'申込書 参加選手'!$D$2,"")</f>
        <v/>
      </c>
      <c r="K42" t="str">
        <f>IF(G42&lt;&gt;"",VLOOKUP(G42,'競技区分 (table)'!$A$2:$B$71,2,FALSE),"")</f>
        <v/>
      </c>
      <c r="L42" t="str">
        <f>IF(H42&lt;&gt;"",VLOOKUP(H42,'競技区分 (table)'!$A$2:$B$71,2,FALSE),"")</f>
        <v/>
      </c>
    </row>
    <row r="43" spans="2:12" x14ac:dyDescent="0.2">
      <c r="B43">
        <v>41</v>
      </c>
      <c r="C43" s="1" t="str">
        <f>IF('申込書 参加選手'!C45&lt;&gt;"",+'申込書 参加選手'!C45,"")</f>
        <v/>
      </c>
      <c r="D43" s="1" t="str">
        <f>IF('申込書 参加選手'!D45&lt;&gt;"",+'申込書 参加選手'!D45,"")</f>
        <v/>
      </c>
      <c r="E43" s="1" t="str">
        <f>IF('申込書 参加選手'!E45&lt;&gt;"",+'申込書 参加選手'!E45,"")</f>
        <v/>
      </c>
      <c r="F43" s="1" t="str">
        <f>IF('申込書 参加選手'!F45&lt;&gt;"",+'申込書 参加選手'!F45,"")</f>
        <v/>
      </c>
      <c r="G43" s="1" t="str">
        <f>IF('申込書 参加選手'!C45&lt;&gt;"",'申込書 参加選手'!L45,"")</f>
        <v/>
      </c>
      <c r="H43" s="1" t="str">
        <f>IF('申込書 参加選手'!C45&lt;&gt;"",'申込書 参加選手'!M45,"")</f>
        <v/>
      </c>
      <c r="I43" t="str">
        <f>IF(C43&lt;&gt;"",+'申込書 参加選手'!$D$2,"")</f>
        <v/>
      </c>
      <c r="K43" t="str">
        <f>IF(G43&lt;&gt;"",VLOOKUP(G43,'競技区分 (table)'!$A$2:$B$71,2,FALSE),"")</f>
        <v/>
      </c>
      <c r="L43" t="str">
        <f>IF(H43&lt;&gt;"",VLOOKUP(H43,'競技区分 (table)'!$A$2:$B$71,2,FALSE),"")</f>
        <v/>
      </c>
    </row>
    <row r="44" spans="2:12" x14ac:dyDescent="0.2">
      <c r="B44">
        <v>42</v>
      </c>
      <c r="C44" s="1" t="str">
        <f>IF('申込書 参加選手'!C46&lt;&gt;"",+'申込書 参加選手'!C46,"")</f>
        <v/>
      </c>
      <c r="D44" s="1" t="str">
        <f>IF('申込書 参加選手'!D46&lt;&gt;"",+'申込書 参加選手'!D46,"")</f>
        <v/>
      </c>
      <c r="E44" s="1" t="str">
        <f>IF('申込書 参加選手'!E46&lt;&gt;"",+'申込書 参加選手'!E46,"")</f>
        <v/>
      </c>
      <c r="F44" s="1" t="str">
        <f>IF('申込書 参加選手'!F46&lt;&gt;"",+'申込書 参加選手'!F46,"")</f>
        <v/>
      </c>
      <c r="G44" s="1" t="str">
        <f>IF('申込書 参加選手'!C46&lt;&gt;"",'申込書 参加選手'!L46,"")</f>
        <v/>
      </c>
      <c r="H44" s="1" t="str">
        <f>IF('申込書 参加選手'!C46&lt;&gt;"",'申込書 参加選手'!M46,"")</f>
        <v/>
      </c>
      <c r="I44" t="str">
        <f>IF(C44&lt;&gt;"",+'申込書 参加選手'!$D$2,"")</f>
        <v/>
      </c>
      <c r="K44" t="str">
        <f>IF(G44&lt;&gt;"",VLOOKUP(G44,'競技区分 (table)'!$A$2:$B$71,2,FALSE),"")</f>
        <v/>
      </c>
      <c r="L44" t="str">
        <f>IF(H44&lt;&gt;"",VLOOKUP(H44,'競技区分 (table)'!$A$2:$B$71,2,FALSE),"")</f>
        <v/>
      </c>
    </row>
    <row r="45" spans="2:12" x14ac:dyDescent="0.2">
      <c r="B45">
        <v>43</v>
      </c>
      <c r="C45" s="1" t="str">
        <f>IF('申込書 参加選手'!C47&lt;&gt;"",+'申込書 参加選手'!C47,"")</f>
        <v/>
      </c>
      <c r="D45" s="1" t="str">
        <f>IF('申込書 参加選手'!D47&lt;&gt;"",+'申込書 参加選手'!D47,"")</f>
        <v/>
      </c>
      <c r="E45" s="1" t="str">
        <f>IF('申込書 参加選手'!E47&lt;&gt;"",+'申込書 参加選手'!E47,"")</f>
        <v/>
      </c>
      <c r="F45" s="1" t="str">
        <f>IF('申込書 参加選手'!F47&lt;&gt;"",+'申込書 参加選手'!F47,"")</f>
        <v/>
      </c>
      <c r="G45" s="1" t="str">
        <f>IF('申込書 参加選手'!C47&lt;&gt;"",'申込書 参加選手'!L47,"")</f>
        <v/>
      </c>
      <c r="H45" s="1" t="str">
        <f>IF('申込書 参加選手'!C47&lt;&gt;"",'申込書 参加選手'!M47,"")</f>
        <v/>
      </c>
      <c r="I45" t="str">
        <f>IF(C45&lt;&gt;"",+'申込書 参加選手'!$D$2,"")</f>
        <v/>
      </c>
      <c r="K45" t="str">
        <f>IF(G45&lt;&gt;"",VLOOKUP(G45,'競技区分 (table)'!$A$2:$B$71,2,FALSE),"")</f>
        <v/>
      </c>
      <c r="L45" t="str">
        <f>IF(H45&lt;&gt;"",VLOOKUP(H45,'競技区分 (table)'!$A$2:$B$71,2,FALSE),"")</f>
        <v/>
      </c>
    </row>
    <row r="46" spans="2:12" x14ac:dyDescent="0.2">
      <c r="B46">
        <v>44</v>
      </c>
      <c r="C46" s="1" t="str">
        <f>IF('申込書 参加選手'!C48&lt;&gt;"",+'申込書 参加選手'!C48,"")</f>
        <v/>
      </c>
      <c r="D46" s="1" t="str">
        <f>IF('申込書 参加選手'!D48&lt;&gt;"",+'申込書 参加選手'!D48,"")</f>
        <v/>
      </c>
      <c r="E46" s="1" t="str">
        <f>IF('申込書 参加選手'!E48&lt;&gt;"",+'申込書 参加選手'!E48,"")</f>
        <v/>
      </c>
      <c r="F46" s="1" t="str">
        <f>IF('申込書 参加選手'!F48&lt;&gt;"",+'申込書 参加選手'!F48,"")</f>
        <v/>
      </c>
      <c r="G46" s="1" t="str">
        <f>IF('申込書 参加選手'!C48&lt;&gt;"",'申込書 参加選手'!L48,"")</f>
        <v/>
      </c>
      <c r="H46" s="1" t="str">
        <f>IF('申込書 参加選手'!C48&lt;&gt;"",'申込書 参加選手'!M48,"")</f>
        <v/>
      </c>
      <c r="I46" t="str">
        <f>IF(C46&lt;&gt;"",+'申込書 参加選手'!$D$2,"")</f>
        <v/>
      </c>
      <c r="K46" t="str">
        <f>IF(G46&lt;&gt;"",VLOOKUP(G46,'競技区分 (table)'!$A$2:$B$71,2,FALSE),"")</f>
        <v/>
      </c>
      <c r="L46" t="str">
        <f>IF(H46&lt;&gt;"",VLOOKUP(H46,'競技区分 (table)'!$A$2:$B$71,2,FALSE),"")</f>
        <v/>
      </c>
    </row>
    <row r="47" spans="2:12" x14ac:dyDescent="0.2">
      <c r="B47">
        <v>45</v>
      </c>
      <c r="C47" s="1" t="str">
        <f>IF('申込書 参加選手'!C49&lt;&gt;"",+'申込書 参加選手'!C49,"")</f>
        <v/>
      </c>
      <c r="D47" s="1" t="str">
        <f>IF('申込書 参加選手'!D49&lt;&gt;"",+'申込書 参加選手'!D49,"")</f>
        <v/>
      </c>
      <c r="E47" s="1" t="str">
        <f>IF('申込書 参加選手'!E49&lt;&gt;"",+'申込書 参加選手'!E49,"")</f>
        <v/>
      </c>
      <c r="F47" s="1" t="str">
        <f>IF('申込書 参加選手'!F49&lt;&gt;"",+'申込書 参加選手'!F49,"")</f>
        <v/>
      </c>
      <c r="G47" s="1" t="str">
        <f>IF('申込書 参加選手'!C49&lt;&gt;"",'申込書 参加選手'!L49,"")</f>
        <v/>
      </c>
      <c r="H47" s="1" t="str">
        <f>IF('申込書 参加選手'!C49&lt;&gt;"",'申込書 参加選手'!M49,"")</f>
        <v/>
      </c>
      <c r="I47" t="str">
        <f>IF(C47&lt;&gt;"",+'申込書 参加選手'!$D$2,"")</f>
        <v/>
      </c>
      <c r="K47" t="str">
        <f>IF(G47&lt;&gt;"",VLOOKUP(G47,'競技区分 (table)'!$A$2:$B$71,2,FALSE),"")</f>
        <v/>
      </c>
      <c r="L47" t="str">
        <f>IF(H47&lt;&gt;"",VLOOKUP(H47,'競技区分 (table)'!$A$2:$B$71,2,FALSE),"")</f>
        <v/>
      </c>
    </row>
    <row r="48" spans="2:12" x14ac:dyDescent="0.2">
      <c r="B48">
        <v>46</v>
      </c>
      <c r="C48" s="1" t="str">
        <f>IF('申込書 参加選手'!C50&lt;&gt;"",+'申込書 参加選手'!C50,"")</f>
        <v/>
      </c>
      <c r="D48" s="1" t="str">
        <f>IF('申込書 参加選手'!D50&lt;&gt;"",+'申込書 参加選手'!D50,"")</f>
        <v/>
      </c>
      <c r="E48" s="1" t="str">
        <f>IF('申込書 参加選手'!E50&lt;&gt;"",+'申込書 参加選手'!E50,"")</f>
        <v/>
      </c>
      <c r="F48" s="1" t="str">
        <f>IF('申込書 参加選手'!F50&lt;&gt;"",+'申込書 参加選手'!F50,"")</f>
        <v/>
      </c>
      <c r="G48" s="1" t="str">
        <f>IF('申込書 参加選手'!C50&lt;&gt;"",'申込書 参加選手'!L50,"")</f>
        <v/>
      </c>
      <c r="H48" s="1" t="str">
        <f>IF('申込書 参加選手'!C50&lt;&gt;"",'申込書 参加選手'!M50,"")</f>
        <v/>
      </c>
      <c r="I48" t="str">
        <f>IF(C48&lt;&gt;"",+'申込書 参加選手'!$D$2,"")</f>
        <v/>
      </c>
      <c r="K48" t="str">
        <f>IF(G48&lt;&gt;"",VLOOKUP(G48,'競技区分 (table)'!$A$2:$B$71,2,FALSE),"")</f>
        <v/>
      </c>
      <c r="L48" t="str">
        <f>IF(H48&lt;&gt;"",VLOOKUP(H48,'競技区分 (table)'!$A$2:$B$71,2,FALSE),"")</f>
        <v/>
      </c>
    </row>
    <row r="49" spans="2:12" x14ac:dyDescent="0.2">
      <c r="B49">
        <v>47</v>
      </c>
      <c r="C49" s="1" t="str">
        <f>IF('申込書 参加選手'!C51&lt;&gt;"",+'申込書 参加選手'!C51,"")</f>
        <v/>
      </c>
      <c r="D49" s="1" t="str">
        <f>IF('申込書 参加選手'!D51&lt;&gt;"",+'申込書 参加選手'!D51,"")</f>
        <v/>
      </c>
      <c r="E49" s="1" t="str">
        <f>IF('申込書 参加選手'!E51&lt;&gt;"",+'申込書 参加選手'!E51,"")</f>
        <v/>
      </c>
      <c r="F49" s="1" t="str">
        <f>IF('申込書 参加選手'!F51&lt;&gt;"",+'申込書 参加選手'!F51,"")</f>
        <v/>
      </c>
      <c r="G49" s="1" t="str">
        <f>IF('申込書 参加選手'!C51&lt;&gt;"",'申込書 参加選手'!L51,"")</f>
        <v/>
      </c>
      <c r="H49" s="1" t="str">
        <f>IF('申込書 参加選手'!C51&lt;&gt;"",'申込書 参加選手'!M51,"")</f>
        <v/>
      </c>
      <c r="I49" t="str">
        <f>IF(C49&lt;&gt;"",+'申込書 参加選手'!$D$2,"")</f>
        <v/>
      </c>
      <c r="K49" t="str">
        <f>IF(G49&lt;&gt;"",VLOOKUP(G49,'競技区分 (table)'!$A$2:$B$71,2,FALSE),"")</f>
        <v/>
      </c>
      <c r="L49" t="str">
        <f>IF(H49&lt;&gt;"",VLOOKUP(H49,'競技区分 (table)'!$A$2:$B$71,2,FALSE),"")</f>
        <v/>
      </c>
    </row>
    <row r="50" spans="2:12" x14ac:dyDescent="0.2">
      <c r="B50">
        <v>48</v>
      </c>
      <c r="C50" s="1" t="str">
        <f>IF('申込書 参加選手'!C52&lt;&gt;"",+'申込書 参加選手'!C52,"")</f>
        <v/>
      </c>
      <c r="D50" s="1" t="str">
        <f>IF('申込書 参加選手'!D52&lt;&gt;"",+'申込書 参加選手'!D52,"")</f>
        <v/>
      </c>
      <c r="E50" s="1" t="str">
        <f>IF('申込書 参加選手'!E52&lt;&gt;"",+'申込書 参加選手'!E52,"")</f>
        <v/>
      </c>
      <c r="F50" s="1" t="str">
        <f>IF('申込書 参加選手'!F52&lt;&gt;"",+'申込書 参加選手'!F52,"")</f>
        <v/>
      </c>
      <c r="G50" s="1" t="str">
        <f>IF('申込書 参加選手'!C52&lt;&gt;"",'申込書 参加選手'!L52,"")</f>
        <v/>
      </c>
      <c r="H50" s="1" t="str">
        <f>IF('申込書 参加選手'!C52&lt;&gt;"",'申込書 参加選手'!M52,"")</f>
        <v/>
      </c>
      <c r="I50" t="str">
        <f>IF(C50&lt;&gt;"",+'申込書 参加選手'!$D$2,"")</f>
        <v/>
      </c>
      <c r="K50" t="str">
        <f>IF(G50&lt;&gt;"",VLOOKUP(G50,'競技区分 (table)'!$A$2:$B$71,2,FALSE),"")</f>
        <v/>
      </c>
      <c r="L50" t="str">
        <f>IF(H50&lt;&gt;"",VLOOKUP(H50,'競技区分 (table)'!$A$2:$B$71,2,FALSE),"")</f>
        <v/>
      </c>
    </row>
    <row r="51" spans="2:12" x14ac:dyDescent="0.2">
      <c r="B51">
        <v>49</v>
      </c>
      <c r="C51" s="1" t="str">
        <f>IF('申込書 参加選手'!C53&lt;&gt;"",+'申込書 参加選手'!C53,"")</f>
        <v/>
      </c>
      <c r="D51" s="1" t="str">
        <f>IF('申込書 参加選手'!D53&lt;&gt;"",+'申込書 参加選手'!D53,"")</f>
        <v/>
      </c>
      <c r="E51" s="1" t="str">
        <f>IF('申込書 参加選手'!E53&lt;&gt;"",+'申込書 参加選手'!E53,"")</f>
        <v/>
      </c>
      <c r="F51" s="1" t="str">
        <f>IF('申込書 参加選手'!F53&lt;&gt;"",+'申込書 参加選手'!F53,"")</f>
        <v/>
      </c>
      <c r="G51" s="1" t="str">
        <f>IF('申込書 参加選手'!C53&lt;&gt;"",'申込書 参加選手'!L53,"")</f>
        <v/>
      </c>
      <c r="H51" s="1" t="str">
        <f>IF('申込書 参加選手'!C53&lt;&gt;"",'申込書 参加選手'!M53,"")</f>
        <v/>
      </c>
      <c r="I51" t="str">
        <f>IF(C51&lt;&gt;"",+'申込書 参加選手'!$D$2,"")</f>
        <v/>
      </c>
      <c r="K51" t="str">
        <f>IF(G51&lt;&gt;"",VLOOKUP(G51,'競技区分 (table)'!$A$2:$B$71,2,FALSE),"")</f>
        <v/>
      </c>
      <c r="L51" t="str">
        <f>IF(H51&lt;&gt;"",VLOOKUP(H51,'競技区分 (table)'!$A$2:$B$71,2,FALSE),"")</f>
        <v/>
      </c>
    </row>
    <row r="52" spans="2:12" x14ac:dyDescent="0.2">
      <c r="B52">
        <v>50</v>
      </c>
      <c r="C52" s="1" t="str">
        <f>IF('申込書 参加選手'!C54&lt;&gt;"",+'申込書 参加選手'!C54,"")</f>
        <v/>
      </c>
      <c r="D52" s="1" t="str">
        <f>IF('申込書 参加選手'!D54&lt;&gt;"",+'申込書 参加選手'!D54,"")</f>
        <v/>
      </c>
      <c r="E52" s="1" t="str">
        <f>IF('申込書 参加選手'!E54&lt;&gt;"",+'申込書 参加選手'!E54,"")</f>
        <v/>
      </c>
      <c r="F52" s="1" t="str">
        <f>IF('申込書 参加選手'!F54&lt;&gt;"",+'申込書 参加選手'!F54,"")</f>
        <v/>
      </c>
      <c r="G52" s="1" t="str">
        <f>IF('申込書 参加選手'!C54&lt;&gt;"",'申込書 参加選手'!L54,"")</f>
        <v/>
      </c>
      <c r="H52" s="1" t="str">
        <f>IF('申込書 参加選手'!C54&lt;&gt;"",'申込書 参加選手'!M54,"")</f>
        <v/>
      </c>
      <c r="I52" t="str">
        <f>IF(C52&lt;&gt;"",+'申込書 参加選手'!$D$2,"")</f>
        <v/>
      </c>
      <c r="K52" t="str">
        <f>IF(G52&lt;&gt;"",VLOOKUP(G52,'競技区分 (table)'!$A$2:$B$71,2,FALSE),"")</f>
        <v/>
      </c>
      <c r="L52" t="str">
        <f>IF(H52&lt;&gt;"",VLOOKUP(H52,'競技区分 (table)'!$A$2:$B$71,2,FALSE),"")</f>
        <v/>
      </c>
    </row>
    <row r="53" spans="2:12" x14ac:dyDescent="0.2">
      <c r="B53">
        <v>51</v>
      </c>
      <c r="C53" s="1" t="str">
        <f>IF('申込書 参加選手'!C55&lt;&gt;"",+'申込書 参加選手'!C55,"")</f>
        <v/>
      </c>
      <c r="D53" s="1" t="str">
        <f>IF('申込書 参加選手'!D55&lt;&gt;"",+'申込書 参加選手'!D55,"")</f>
        <v/>
      </c>
      <c r="E53" s="1" t="str">
        <f>IF('申込書 参加選手'!E55&lt;&gt;"",+'申込書 参加選手'!E55,"")</f>
        <v/>
      </c>
      <c r="F53" s="1" t="str">
        <f>IF('申込書 参加選手'!F55&lt;&gt;"",+'申込書 参加選手'!F55,"")</f>
        <v/>
      </c>
      <c r="G53" s="1" t="str">
        <f>IF('申込書 参加選手'!C55&lt;&gt;"",'申込書 参加選手'!L55,"")</f>
        <v/>
      </c>
      <c r="H53" s="1" t="str">
        <f>IF('申込書 参加選手'!C55&lt;&gt;"",'申込書 参加選手'!M55,"")</f>
        <v/>
      </c>
      <c r="I53" t="str">
        <f>IF(C53&lt;&gt;"",+'申込書 参加選手'!$D$2,"")</f>
        <v/>
      </c>
      <c r="K53" t="str">
        <f>IF(G53&lt;&gt;"",VLOOKUP(G53,'競技区分 (table)'!$A$2:$B$71,2,FALSE),"")</f>
        <v/>
      </c>
      <c r="L53" t="str">
        <f>IF(H53&lt;&gt;"",VLOOKUP(H53,'競技区分 (table)'!$A$2:$B$71,2,FALSE),"")</f>
        <v/>
      </c>
    </row>
    <row r="54" spans="2:12" x14ac:dyDescent="0.2">
      <c r="B54">
        <v>52</v>
      </c>
      <c r="C54" s="1" t="str">
        <f>IF('申込書 参加選手'!C56&lt;&gt;"",+'申込書 参加選手'!C56,"")</f>
        <v/>
      </c>
      <c r="D54" s="1" t="str">
        <f>IF('申込書 参加選手'!D56&lt;&gt;"",+'申込書 参加選手'!D56,"")</f>
        <v/>
      </c>
      <c r="E54" s="1" t="str">
        <f>IF('申込書 参加選手'!E56&lt;&gt;"",+'申込書 参加選手'!E56,"")</f>
        <v/>
      </c>
      <c r="F54" s="1" t="str">
        <f>IF('申込書 参加選手'!F56&lt;&gt;"",+'申込書 参加選手'!F56,"")</f>
        <v/>
      </c>
      <c r="G54" s="1" t="str">
        <f>IF('申込書 参加選手'!C56&lt;&gt;"",'申込書 参加選手'!L56,"")</f>
        <v/>
      </c>
      <c r="H54" s="1" t="str">
        <f>IF('申込書 参加選手'!C56&lt;&gt;"",'申込書 参加選手'!M56,"")</f>
        <v/>
      </c>
      <c r="I54" t="str">
        <f>IF(C54&lt;&gt;"",+'申込書 参加選手'!$D$2,"")</f>
        <v/>
      </c>
      <c r="K54" t="str">
        <f>IF(G54&lt;&gt;"",VLOOKUP(G54,'競技区分 (table)'!$A$2:$B$71,2,FALSE),"")</f>
        <v/>
      </c>
      <c r="L54" t="str">
        <f>IF(H54&lt;&gt;"",VLOOKUP(H54,'競技区分 (table)'!$A$2:$B$71,2,FALSE),"")</f>
        <v/>
      </c>
    </row>
    <row r="55" spans="2:12" x14ac:dyDescent="0.2">
      <c r="B55">
        <v>53</v>
      </c>
      <c r="C55" s="1" t="str">
        <f>IF('申込書 参加選手'!C57&lt;&gt;"",+'申込書 参加選手'!C57,"")</f>
        <v/>
      </c>
      <c r="D55" s="1" t="str">
        <f>IF('申込書 参加選手'!D57&lt;&gt;"",+'申込書 参加選手'!D57,"")</f>
        <v/>
      </c>
      <c r="E55" s="1" t="str">
        <f>IF('申込書 参加選手'!E57&lt;&gt;"",+'申込書 参加選手'!E57,"")</f>
        <v/>
      </c>
      <c r="F55" s="1" t="str">
        <f>IF('申込書 参加選手'!F57&lt;&gt;"",+'申込書 参加選手'!F57,"")</f>
        <v/>
      </c>
      <c r="G55" s="1" t="str">
        <f>IF('申込書 参加選手'!C57&lt;&gt;"",'申込書 参加選手'!L57,"")</f>
        <v/>
      </c>
      <c r="H55" s="1" t="str">
        <f>IF('申込書 参加選手'!C57&lt;&gt;"",'申込書 参加選手'!M57,"")</f>
        <v/>
      </c>
      <c r="I55" t="str">
        <f>IF(C55&lt;&gt;"",+'申込書 参加選手'!$D$2,"")</f>
        <v/>
      </c>
      <c r="K55" t="str">
        <f>IF(G55&lt;&gt;"",VLOOKUP(G55,'競技区分 (table)'!$A$2:$B$71,2,FALSE),"")</f>
        <v/>
      </c>
      <c r="L55" t="str">
        <f>IF(H55&lt;&gt;"",VLOOKUP(H55,'競技区分 (table)'!$A$2:$B$71,2,FALSE),"")</f>
        <v/>
      </c>
    </row>
    <row r="56" spans="2:12" x14ac:dyDescent="0.2">
      <c r="B56">
        <v>54</v>
      </c>
      <c r="C56" s="1" t="str">
        <f>IF('申込書 参加選手'!C58&lt;&gt;"",+'申込書 参加選手'!C58,"")</f>
        <v/>
      </c>
      <c r="D56" s="1" t="str">
        <f>IF('申込書 参加選手'!D58&lt;&gt;"",+'申込書 参加選手'!D58,"")</f>
        <v/>
      </c>
      <c r="E56" s="1" t="str">
        <f>IF('申込書 参加選手'!E58&lt;&gt;"",+'申込書 参加選手'!E58,"")</f>
        <v/>
      </c>
      <c r="F56" s="1" t="str">
        <f>IF('申込書 参加選手'!F58&lt;&gt;"",+'申込書 参加選手'!F58,"")</f>
        <v/>
      </c>
      <c r="G56" s="1" t="str">
        <f>IF('申込書 参加選手'!C58&lt;&gt;"",'申込書 参加選手'!L58,"")</f>
        <v/>
      </c>
      <c r="H56" s="1" t="str">
        <f>IF('申込書 参加選手'!C58&lt;&gt;"",'申込書 参加選手'!M58,"")</f>
        <v/>
      </c>
      <c r="I56" t="str">
        <f>IF(C56&lt;&gt;"",+'申込書 参加選手'!$D$2,"")</f>
        <v/>
      </c>
      <c r="K56" t="str">
        <f>IF(G56&lt;&gt;"",VLOOKUP(G56,'競技区分 (table)'!$A$2:$B$71,2,FALSE),"")</f>
        <v/>
      </c>
      <c r="L56" t="str">
        <f>IF(H56&lt;&gt;"",VLOOKUP(H56,'競技区分 (table)'!$A$2:$B$71,2,FALSE),"")</f>
        <v/>
      </c>
    </row>
    <row r="57" spans="2:12" x14ac:dyDescent="0.2">
      <c r="B57">
        <v>55</v>
      </c>
      <c r="C57" s="1" t="str">
        <f>IF('申込書 参加選手'!C59&lt;&gt;"",+'申込書 参加選手'!C59,"")</f>
        <v/>
      </c>
      <c r="D57" s="1" t="str">
        <f>IF('申込書 参加選手'!D59&lt;&gt;"",+'申込書 参加選手'!D59,"")</f>
        <v/>
      </c>
      <c r="E57" s="1" t="str">
        <f>IF('申込書 参加選手'!E59&lt;&gt;"",+'申込書 参加選手'!E59,"")</f>
        <v/>
      </c>
      <c r="F57" s="1" t="str">
        <f>IF('申込書 参加選手'!F59&lt;&gt;"",+'申込書 参加選手'!F59,"")</f>
        <v/>
      </c>
      <c r="G57" s="1" t="str">
        <f>IF('申込書 参加選手'!C59&lt;&gt;"",'申込書 参加選手'!L59,"")</f>
        <v/>
      </c>
      <c r="H57" s="1" t="str">
        <f>IF('申込書 参加選手'!C59&lt;&gt;"",'申込書 参加選手'!M59,"")</f>
        <v/>
      </c>
      <c r="I57" t="str">
        <f>IF(C57&lt;&gt;"",+'申込書 参加選手'!$D$2,"")</f>
        <v/>
      </c>
      <c r="K57" t="str">
        <f>IF(G57&lt;&gt;"",VLOOKUP(G57,'競技区分 (table)'!$A$2:$B$71,2,FALSE),"")</f>
        <v/>
      </c>
      <c r="L57" t="str">
        <f>IF(H57&lt;&gt;"",VLOOKUP(H57,'競技区分 (table)'!$A$2:$B$71,2,FALSE),"")</f>
        <v/>
      </c>
    </row>
    <row r="58" spans="2:12" x14ac:dyDescent="0.2">
      <c r="B58">
        <v>56</v>
      </c>
      <c r="C58" s="1" t="str">
        <f>IF('申込書 参加選手'!C60&lt;&gt;"",+'申込書 参加選手'!C60,"")</f>
        <v/>
      </c>
      <c r="D58" s="1" t="str">
        <f>IF('申込書 参加選手'!D60&lt;&gt;"",+'申込書 参加選手'!D60,"")</f>
        <v/>
      </c>
      <c r="E58" s="1" t="str">
        <f>IF('申込書 参加選手'!E60&lt;&gt;"",+'申込書 参加選手'!E60,"")</f>
        <v/>
      </c>
      <c r="F58" s="1" t="str">
        <f>IF('申込書 参加選手'!F60&lt;&gt;"",+'申込書 参加選手'!F60,"")</f>
        <v/>
      </c>
      <c r="G58" s="1" t="str">
        <f>IF('申込書 参加選手'!C60&lt;&gt;"",'申込書 参加選手'!L60,"")</f>
        <v/>
      </c>
      <c r="H58" s="1" t="str">
        <f>IF('申込書 参加選手'!C60&lt;&gt;"",'申込書 参加選手'!M60,"")</f>
        <v/>
      </c>
      <c r="I58" t="str">
        <f>IF(C58&lt;&gt;"",+'申込書 参加選手'!$D$2,"")</f>
        <v/>
      </c>
      <c r="K58" t="str">
        <f>IF(G58&lt;&gt;"",VLOOKUP(G58,'競技区分 (table)'!$A$2:$B$71,2,FALSE),"")</f>
        <v/>
      </c>
      <c r="L58" t="str">
        <f>IF(H58&lt;&gt;"",VLOOKUP(H58,'競技区分 (table)'!$A$2:$B$71,2,FALSE),"")</f>
        <v/>
      </c>
    </row>
    <row r="59" spans="2:12" x14ac:dyDescent="0.2">
      <c r="B59">
        <v>57</v>
      </c>
      <c r="C59" s="1" t="str">
        <f>IF('申込書 参加選手'!C61&lt;&gt;"",+'申込書 参加選手'!C61,"")</f>
        <v/>
      </c>
      <c r="D59" s="1" t="str">
        <f>IF('申込書 参加選手'!D61&lt;&gt;"",+'申込書 参加選手'!D61,"")</f>
        <v/>
      </c>
      <c r="E59" s="1" t="str">
        <f>IF('申込書 参加選手'!E61&lt;&gt;"",+'申込書 参加選手'!E61,"")</f>
        <v/>
      </c>
      <c r="F59" s="1" t="str">
        <f>IF('申込書 参加選手'!F61&lt;&gt;"",+'申込書 参加選手'!F61,"")</f>
        <v/>
      </c>
      <c r="G59" s="1" t="str">
        <f>IF('申込書 参加選手'!C61&lt;&gt;"",'申込書 参加選手'!L61,"")</f>
        <v/>
      </c>
      <c r="H59" s="1" t="str">
        <f>IF('申込書 参加選手'!C61&lt;&gt;"",'申込書 参加選手'!M61,"")</f>
        <v/>
      </c>
      <c r="I59" t="str">
        <f>IF(C59&lt;&gt;"",+'申込書 参加選手'!$D$2,"")</f>
        <v/>
      </c>
      <c r="K59" t="str">
        <f>IF(G59&lt;&gt;"",VLOOKUP(G59,'競技区分 (table)'!$A$2:$B$71,2,FALSE),"")</f>
        <v/>
      </c>
      <c r="L59" t="str">
        <f>IF(H59&lt;&gt;"",VLOOKUP(H59,'競技区分 (table)'!$A$2:$B$71,2,FALSE),"")</f>
        <v/>
      </c>
    </row>
    <row r="60" spans="2:12" x14ac:dyDescent="0.2">
      <c r="B60">
        <v>58</v>
      </c>
      <c r="C60" s="1" t="str">
        <f>IF('申込書 参加選手'!C62&lt;&gt;"",+'申込書 参加選手'!C62,"")</f>
        <v/>
      </c>
      <c r="D60" s="1" t="str">
        <f>IF('申込書 参加選手'!D62&lt;&gt;"",+'申込書 参加選手'!D62,"")</f>
        <v/>
      </c>
      <c r="E60" s="1" t="str">
        <f>IF('申込書 参加選手'!E62&lt;&gt;"",+'申込書 参加選手'!E62,"")</f>
        <v/>
      </c>
      <c r="F60" s="1" t="str">
        <f>IF('申込書 参加選手'!F62&lt;&gt;"",+'申込書 参加選手'!F62,"")</f>
        <v/>
      </c>
      <c r="G60" s="1" t="str">
        <f>IF('申込書 参加選手'!C62&lt;&gt;"",'申込書 参加選手'!L62,"")</f>
        <v/>
      </c>
      <c r="H60" s="1" t="str">
        <f>IF('申込書 参加選手'!C62&lt;&gt;"",'申込書 参加選手'!M62,"")</f>
        <v/>
      </c>
      <c r="I60" t="str">
        <f>IF(C60&lt;&gt;"",+'申込書 参加選手'!$D$2,"")</f>
        <v/>
      </c>
      <c r="K60" t="str">
        <f>IF(G60&lt;&gt;"",VLOOKUP(G60,'競技区分 (table)'!$A$2:$B$71,2,FALSE),"")</f>
        <v/>
      </c>
      <c r="L60" t="str">
        <f>IF(H60&lt;&gt;"",VLOOKUP(H60,'競技区分 (table)'!$A$2:$B$71,2,FALSE),"")</f>
        <v/>
      </c>
    </row>
    <row r="61" spans="2:12" x14ac:dyDescent="0.2">
      <c r="B61">
        <v>59</v>
      </c>
      <c r="C61" s="1" t="str">
        <f>IF('申込書 参加選手'!C63&lt;&gt;"",+'申込書 参加選手'!C63,"")</f>
        <v/>
      </c>
      <c r="D61" s="1" t="str">
        <f>IF('申込書 参加選手'!D63&lt;&gt;"",+'申込書 参加選手'!D63,"")</f>
        <v/>
      </c>
      <c r="E61" s="1" t="str">
        <f>IF('申込書 参加選手'!E63&lt;&gt;"",+'申込書 参加選手'!E63,"")</f>
        <v/>
      </c>
      <c r="F61" s="1" t="str">
        <f>IF('申込書 参加選手'!F63&lt;&gt;"",+'申込書 参加選手'!F63,"")</f>
        <v/>
      </c>
      <c r="G61" s="1" t="str">
        <f>IF('申込書 参加選手'!C63&lt;&gt;"",'申込書 参加選手'!L63,"")</f>
        <v/>
      </c>
      <c r="H61" s="1" t="str">
        <f>IF('申込書 参加選手'!C63&lt;&gt;"",'申込書 参加選手'!M63,"")</f>
        <v/>
      </c>
      <c r="I61" t="str">
        <f>IF(C61&lt;&gt;"",+'申込書 参加選手'!$D$2,"")</f>
        <v/>
      </c>
      <c r="K61" t="str">
        <f>IF(G61&lt;&gt;"",VLOOKUP(G61,'競技区分 (table)'!$A$2:$B$71,2,FALSE),"")</f>
        <v/>
      </c>
      <c r="L61" t="str">
        <f>IF(H61&lt;&gt;"",VLOOKUP(H61,'競技区分 (table)'!$A$2:$B$71,2,FALSE),"")</f>
        <v/>
      </c>
    </row>
    <row r="62" spans="2:12" x14ac:dyDescent="0.2">
      <c r="B62">
        <v>60</v>
      </c>
      <c r="C62" s="1" t="str">
        <f>IF('申込書 参加選手'!C64&lt;&gt;"",+'申込書 参加選手'!C64,"")</f>
        <v/>
      </c>
      <c r="D62" s="1" t="str">
        <f>IF('申込書 参加選手'!D64&lt;&gt;"",+'申込書 参加選手'!D64,"")</f>
        <v/>
      </c>
      <c r="E62" s="1" t="str">
        <f>IF('申込書 参加選手'!E64&lt;&gt;"",+'申込書 参加選手'!E64,"")</f>
        <v/>
      </c>
      <c r="F62" s="1" t="str">
        <f>IF('申込書 参加選手'!F64&lt;&gt;"",+'申込書 参加選手'!F64,"")</f>
        <v/>
      </c>
      <c r="G62" s="1" t="str">
        <f>IF('申込書 参加選手'!C64&lt;&gt;"",'申込書 参加選手'!L64,"")</f>
        <v/>
      </c>
      <c r="H62" s="1" t="str">
        <f>IF('申込書 参加選手'!C64&lt;&gt;"",'申込書 参加選手'!M64,"")</f>
        <v/>
      </c>
      <c r="I62" t="str">
        <f>IF(C62&lt;&gt;"",+'申込書 参加選手'!$D$2,"")</f>
        <v/>
      </c>
      <c r="K62" t="str">
        <f>IF(G62&lt;&gt;"",VLOOKUP(G62,'競技区分 (table)'!$A$2:$B$71,2,FALSE),"")</f>
        <v/>
      </c>
      <c r="L62" t="str">
        <f>IF(H62&lt;&gt;"",VLOOKUP(H62,'競技区分 (table)'!$A$2:$B$71,2,FALSE),"")</f>
        <v/>
      </c>
    </row>
    <row r="63" spans="2:12" x14ac:dyDescent="0.2">
      <c r="B63">
        <v>61</v>
      </c>
      <c r="C63" s="1" t="str">
        <f>IF('申込書 参加選手'!C65&lt;&gt;"",+'申込書 参加選手'!C65,"")</f>
        <v/>
      </c>
      <c r="D63" s="1" t="str">
        <f>IF('申込書 参加選手'!D65&lt;&gt;"",+'申込書 参加選手'!D65,"")</f>
        <v/>
      </c>
      <c r="E63" s="1" t="str">
        <f>IF('申込書 参加選手'!E65&lt;&gt;"",+'申込書 参加選手'!E65,"")</f>
        <v/>
      </c>
      <c r="F63" s="1" t="str">
        <f>IF('申込書 参加選手'!F65&lt;&gt;"",+'申込書 参加選手'!F65,"")</f>
        <v/>
      </c>
      <c r="G63" s="1" t="str">
        <f>IF('申込書 参加選手'!C65&lt;&gt;"",'申込書 参加選手'!L65,"")</f>
        <v/>
      </c>
      <c r="H63" s="1" t="str">
        <f>IF('申込書 参加選手'!C65&lt;&gt;"",'申込書 参加選手'!M65,"")</f>
        <v/>
      </c>
      <c r="I63" t="str">
        <f>IF(C63&lt;&gt;"",+'申込書 参加選手'!$D$2,"")</f>
        <v/>
      </c>
      <c r="K63" t="str">
        <f>IF(G63&lt;&gt;"",VLOOKUP(G63,'競技区分 (table)'!$A$2:$B$71,2,FALSE),"")</f>
        <v/>
      </c>
      <c r="L63" t="str">
        <f>IF(H63&lt;&gt;"",VLOOKUP(H63,'競技区分 (table)'!$A$2:$B$71,2,FALSE),"")</f>
        <v/>
      </c>
    </row>
    <row r="64" spans="2:12" x14ac:dyDescent="0.2">
      <c r="B64">
        <v>62</v>
      </c>
      <c r="C64" s="1" t="str">
        <f>IF('申込書 参加選手'!C66&lt;&gt;"",+'申込書 参加選手'!C66,"")</f>
        <v/>
      </c>
      <c r="D64" s="1" t="str">
        <f>IF('申込書 参加選手'!D66&lt;&gt;"",+'申込書 参加選手'!D66,"")</f>
        <v/>
      </c>
      <c r="E64" s="1" t="str">
        <f>IF('申込書 参加選手'!E66&lt;&gt;"",+'申込書 参加選手'!E66,"")</f>
        <v/>
      </c>
      <c r="F64" s="1" t="str">
        <f>IF('申込書 参加選手'!F66&lt;&gt;"",+'申込書 参加選手'!F66,"")</f>
        <v/>
      </c>
      <c r="G64" s="1" t="str">
        <f>IF('申込書 参加選手'!C66&lt;&gt;"",'申込書 参加選手'!L66,"")</f>
        <v/>
      </c>
      <c r="H64" s="1" t="str">
        <f>IF('申込書 参加選手'!C66&lt;&gt;"",'申込書 参加選手'!M66,"")</f>
        <v/>
      </c>
      <c r="I64" t="str">
        <f>IF(C64&lt;&gt;"",+'申込書 参加選手'!$D$2,"")</f>
        <v/>
      </c>
      <c r="K64" t="str">
        <f>IF(G64&lt;&gt;"",VLOOKUP(G64,'競技区分 (table)'!$A$2:$B$71,2,FALSE),"")</f>
        <v/>
      </c>
      <c r="L64" t="str">
        <f>IF(H64&lt;&gt;"",VLOOKUP(H64,'競技区分 (table)'!$A$2:$B$71,2,FALSE),"")</f>
        <v/>
      </c>
    </row>
    <row r="65" spans="2:12" x14ac:dyDescent="0.2">
      <c r="B65">
        <v>63</v>
      </c>
      <c r="C65" s="1" t="str">
        <f>IF('申込書 参加選手'!C67&lt;&gt;"",+'申込書 参加選手'!C67,"")</f>
        <v/>
      </c>
      <c r="D65" s="1" t="str">
        <f>IF('申込書 参加選手'!D67&lt;&gt;"",+'申込書 参加選手'!D67,"")</f>
        <v/>
      </c>
      <c r="E65" s="1" t="str">
        <f>IF('申込書 参加選手'!E67&lt;&gt;"",+'申込書 参加選手'!E67,"")</f>
        <v/>
      </c>
      <c r="F65" s="1" t="str">
        <f>IF('申込書 参加選手'!F67&lt;&gt;"",+'申込書 参加選手'!F67,"")</f>
        <v/>
      </c>
      <c r="G65" s="1" t="str">
        <f>IF('申込書 参加選手'!C67&lt;&gt;"",'申込書 参加選手'!L67,"")</f>
        <v/>
      </c>
      <c r="H65" s="1" t="str">
        <f>IF('申込書 参加選手'!C67&lt;&gt;"",'申込書 参加選手'!M67,"")</f>
        <v/>
      </c>
      <c r="I65" t="str">
        <f>IF(C65&lt;&gt;"",+'申込書 参加選手'!$D$2,"")</f>
        <v/>
      </c>
      <c r="K65" t="str">
        <f>IF(G65&lt;&gt;"",VLOOKUP(G65,'競技区分 (table)'!$A$2:$B$71,2,FALSE),"")</f>
        <v/>
      </c>
      <c r="L65" t="str">
        <f>IF(H65&lt;&gt;"",VLOOKUP(H65,'競技区分 (table)'!$A$2:$B$71,2,FALSE),"")</f>
        <v/>
      </c>
    </row>
    <row r="66" spans="2:12" x14ac:dyDescent="0.2">
      <c r="B66">
        <v>64</v>
      </c>
      <c r="C66" s="1" t="str">
        <f>IF('申込書 参加選手'!C68&lt;&gt;"",+'申込書 参加選手'!C68,"")</f>
        <v/>
      </c>
      <c r="D66" s="1" t="str">
        <f>IF('申込書 参加選手'!D68&lt;&gt;"",+'申込書 参加選手'!D68,"")</f>
        <v/>
      </c>
      <c r="E66" s="1" t="str">
        <f>IF('申込書 参加選手'!E68&lt;&gt;"",+'申込書 参加選手'!E68,"")</f>
        <v/>
      </c>
      <c r="F66" s="1" t="str">
        <f>IF('申込書 参加選手'!F68&lt;&gt;"",+'申込書 参加選手'!F68,"")</f>
        <v/>
      </c>
      <c r="G66" s="1" t="str">
        <f>IF('申込書 参加選手'!C68&lt;&gt;"",'申込書 参加選手'!L68,"")</f>
        <v/>
      </c>
      <c r="H66" s="1" t="str">
        <f>IF('申込書 参加選手'!C68&lt;&gt;"",'申込書 参加選手'!M68,"")</f>
        <v/>
      </c>
      <c r="I66" t="str">
        <f>IF(C66&lt;&gt;"",+'申込書 参加選手'!$D$2,"")</f>
        <v/>
      </c>
      <c r="K66" t="str">
        <f>IF(G66&lt;&gt;"",VLOOKUP(G66,'競技区分 (table)'!$A$2:$B$71,2,FALSE),"")</f>
        <v/>
      </c>
      <c r="L66" t="str">
        <f>IF(H66&lt;&gt;"",VLOOKUP(H66,'競技区分 (table)'!$A$2:$B$71,2,FALSE),"")</f>
        <v/>
      </c>
    </row>
    <row r="67" spans="2:12" x14ac:dyDescent="0.2">
      <c r="B67">
        <v>65</v>
      </c>
      <c r="C67" s="1" t="str">
        <f>IF('申込書 参加選手'!C69&lt;&gt;"",+'申込書 参加選手'!C69,"")</f>
        <v/>
      </c>
      <c r="D67" s="1" t="str">
        <f>IF('申込書 参加選手'!D69&lt;&gt;"",+'申込書 参加選手'!D69,"")</f>
        <v/>
      </c>
      <c r="E67" s="1" t="str">
        <f>IF('申込書 参加選手'!E69&lt;&gt;"",+'申込書 参加選手'!E69,"")</f>
        <v/>
      </c>
      <c r="F67" s="1" t="str">
        <f>IF('申込書 参加選手'!F69&lt;&gt;"",+'申込書 参加選手'!F69,"")</f>
        <v/>
      </c>
      <c r="G67" s="1" t="str">
        <f>IF('申込書 参加選手'!C69&lt;&gt;"",'申込書 参加選手'!L69,"")</f>
        <v/>
      </c>
      <c r="H67" s="1" t="str">
        <f>IF('申込書 参加選手'!C69&lt;&gt;"",'申込書 参加選手'!M69,"")</f>
        <v/>
      </c>
      <c r="I67" t="str">
        <f>IF(C67&lt;&gt;"",+'申込書 参加選手'!$D$2,"")</f>
        <v/>
      </c>
      <c r="K67" t="str">
        <f>IF(G67&lt;&gt;"",VLOOKUP(G67,'競技区分 (table)'!$A$2:$B$71,2,FALSE),"")</f>
        <v/>
      </c>
      <c r="L67" t="str">
        <f>IF(H67&lt;&gt;"",VLOOKUP(H67,'競技区分 (table)'!$A$2:$B$71,2,FALSE),"")</f>
        <v/>
      </c>
    </row>
    <row r="68" spans="2:12" x14ac:dyDescent="0.2">
      <c r="B68">
        <v>66</v>
      </c>
      <c r="C68" s="1" t="str">
        <f>IF('申込書 参加選手'!C70&lt;&gt;"",+'申込書 参加選手'!C70,"")</f>
        <v/>
      </c>
      <c r="D68" s="1" t="str">
        <f>IF('申込書 参加選手'!D70&lt;&gt;"",+'申込書 参加選手'!D70,"")</f>
        <v/>
      </c>
      <c r="E68" s="1" t="str">
        <f>IF('申込書 参加選手'!E70&lt;&gt;"",+'申込書 参加選手'!E70,"")</f>
        <v/>
      </c>
      <c r="F68" s="1" t="str">
        <f>IF('申込書 参加選手'!F70&lt;&gt;"",+'申込書 参加選手'!F70,"")</f>
        <v/>
      </c>
      <c r="G68" s="1" t="str">
        <f>IF('申込書 参加選手'!C70&lt;&gt;"",'申込書 参加選手'!L70,"")</f>
        <v/>
      </c>
      <c r="H68" s="1" t="str">
        <f>IF('申込書 参加選手'!C70&lt;&gt;"",'申込書 参加選手'!M70,"")</f>
        <v/>
      </c>
      <c r="I68" t="str">
        <f>IF(C68&lt;&gt;"",+'申込書 参加選手'!$D$2,"")</f>
        <v/>
      </c>
      <c r="K68" t="str">
        <f>IF(G68&lt;&gt;"",VLOOKUP(G68,'競技区分 (table)'!$A$2:$B$71,2,FALSE),"")</f>
        <v/>
      </c>
      <c r="L68" t="str">
        <f>IF(H68&lt;&gt;"",VLOOKUP(H68,'競技区分 (table)'!$A$2:$B$71,2,FALSE),"")</f>
        <v/>
      </c>
    </row>
    <row r="69" spans="2:12" x14ac:dyDescent="0.2">
      <c r="B69">
        <v>67</v>
      </c>
      <c r="C69" s="1" t="str">
        <f>IF('申込書 参加選手'!C71&lt;&gt;"",+'申込書 参加選手'!C71,"")</f>
        <v/>
      </c>
      <c r="D69" s="1" t="str">
        <f>IF('申込書 参加選手'!D71&lt;&gt;"",+'申込書 参加選手'!D71,"")</f>
        <v/>
      </c>
      <c r="E69" s="1" t="str">
        <f>IF('申込書 参加選手'!E71&lt;&gt;"",+'申込書 参加選手'!E71,"")</f>
        <v/>
      </c>
      <c r="F69" s="1" t="str">
        <f>IF('申込書 参加選手'!F71&lt;&gt;"",+'申込書 参加選手'!F71,"")</f>
        <v/>
      </c>
      <c r="G69" s="1" t="str">
        <f>IF('申込書 参加選手'!C71&lt;&gt;"",'申込書 参加選手'!L71,"")</f>
        <v/>
      </c>
      <c r="H69" s="1" t="str">
        <f>IF('申込書 参加選手'!C71&lt;&gt;"",'申込書 参加選手'!M71,"")</f>
        <v/>
      </c>
      <c r="I69" t="str">
        <f>IF(C69&lt;&gt;"",+'申込書 参加選手'!$D$2,"")</f>
        <v/>
      </c>
      <c r="K69" t="str">
        <f>IF(G69&lt;&gt;"",VLOOKUP(G69,'競技区分 (table)'!$A$2:$B$71,2,FALSE),"")</f>
        <v/>
      </c>
      <c r="L69" t="str">
        <f>IF(H69&lt;&gt;"",VLOOKUP(H69,'競技区分 (table)'!$A$2:$B$71,2,FALSE),"")</f>
        <v/>
      </c>
    </row>
    <row r="70" spans="2:12" x14ac:dyDescent="0.2">
      <c r="B70">
        <v>68</v>
      </c>
      <c r="C70" s="1" t="str">
        <f>IF('申込書 参加選手'!C72&lt;&gt;"",+'申込書 参加選手'!C72,"")</f>
        <v/>
      </c>
      <c r="D70" s="1" t="str">
        <f>IF('申込書 参加選手'!D72&lt;&gt;"",+'申込書 参加選手'!D72,"")</f>
        <v/>
      </c>
      <c r="E70" s="1" t="str">
        <f>IF('申込書 参加選手'!E72&lt;&gt;"",+'申込書 参加選手'!E72,"")</f>
        <v/>
      </c>
      <c r="F70" s="1" t="str">
        <f>IF('申込書 参加選手'!F72&lt;&gt;"",+'申込書 参加選手'!F72,"")</f>
        <v/>
      </c>
      <c r="G70" s="1" t="str">
        <f>IF('申込書 参加選手'!C72&lt;&gt;"",'申込書 参加選手'!L72,"")</f>
        <v/>
      </c>
      <c r="H70" s="1" t="str">
        <f>IF('申込書 参加選手'!C72&lt;&gt;"",'申込書 参加選手'!M72,"")</f>
        <v/>
      </c>
      <c r="I70" t="str">
        <f>IF(C70&lt;&gt;"",+'申込書 参加選手'!$D$2,"")</f>
        <v/>
      </c>
      <c r="K70" t="str">
        <f>IF(G70&lt;&gt;"",VLOOKUP(G70,'競技区分 (table)'!$A$2:$B$71,2,FALSE),"")</f>
        <v/>
      </c>
      <c r="L70" t="str">
        <f>IF(H70&lt;&gt;"",VLOOKUP(H70,'競技区分 (table)'!$A$2:$B$71,2,FALSE),"")</f>
        <v/>
      </c>
    </row>
    <row r="71" spans="2:12" x14ac:dyDescent="0.2">
      <c r="B71">
        <v>69</v>
      </c>
      <c r="C71" s="1" t="str">
        <f>IF('申込書 参加選手'!C73&lt;&gt;"",+'申込書 参加選手'!C73,"")</f>
        <v/>
      </c>
      <c r="D71" s="1" t="str">
        <f>IF('申込書 参加選手'!D73&lt;&gt;"",+'申込書 参加選手'!D73,"")</f>
        <v/>
      </c>
      <c r="E71" s="1" t="str">
        <f>IF('申込書 参加選手'!E73&lt;&gt;"",+'申込書 参加選手'!E73,"")</f>
        <v/>
      </c>
      <c r="F71" s="1" t="str">
        <f>IF('申込書 参加選手'!F73&lt;&gt;"",+'申込書 参加選手'!F73,"")</f>
        <v/>
      </c>
      <c r="G71" s="1" t="str">
        <f>IF('申込書 参加選手'!C73&lt;&gt;"",'申込書 参加選手'!L73,"")</f>
        <v/>
      </c>
      <c r="H71" s="1" t="str">
        <f>IF('申込書 参加選手'!C73&lt;&gt;"",'申込書 参加選手'!M73,"")</f>
        <v/>
      </c>
      <c r="I71" t="str">
        <f>IF(C71&lt;&gt;"",+'申込書 参加選手'!$D$2,"")</f>
        <v/>
      </c>
      <c r="K71" t="str">
        <f>IF(G71&lt;&gt;"",VLOOKUP(G71,'競技区分 (table)'!$A$2:$B$71,2,FALSE),"")</f>
        <v/>
      </c>
      <c r="L71" t="str">
        <f>IF(H71&lt;&gt;"",VLOOKUP(H71,'競技区分 (table)'!$A$2:$B$71,2,FALSE),"")</f>
        <v/>
      </c>
    </row>
    <row r="72" spans="2:12" x14ac:dyDescent="0.2">
      <c r="B72">
        <v>70</v>
      </c>
      <c r="C72" s="1" t="str">
        <f>IF('申込書 参加選手'!C74&lt;&gt;"",+'申込書 参加選手'!C74,"")</f>
        <v/>
      </c>
      <c r="D72" s="1" t="str">
        <f>IF('申込書 参加選手'!D74&lt;&gt;"",+'申込書 参加選手'!D74,"")</f>
        <v/>
      </c>
      <c r="E72" s="1" t="str">
        <f>IF('申込書 参加選手'!E74&lt;&gt;"",+'申込書 参加選手'!E74,"")</f>
        <v/>
      </c>
      <c r="F72" s="1" t="str">
        <f>IF('申込書 参加選手'!F74&lt;&gt;"",+'申込書 参加選手'!F74,"")</f>
        <v/>
      </c>
      <c r="G72" s="1" t="str">
        <f>IF('申込書 参加選手'!C74&lt;&gt;"",'申込書 参加選手'!L74,"")</f>
        <v/>
      </c>
      <c r="H72" s="1" t="str">
        <f>IF('申込書 参加選手'!C74&lt;&gt;"",'申込書 参加選手'!M74,"")</f>
        <v/>
      </c>
      <c r="I72" t="str">
        <f>IF(C72&lt;&gt;"",+'申込書 参加選手'!$D$2,"")</f>
        <v/>
      </c>
      <c r="K72" t="str">
        <f>IF(G72&lt;&gt;"",VLOOKUP(G72,'競技区分 (table)'!$A$2:$B$71,2,FALSE),"")</f>
        <v/>
      </c>
      <c r="L72" t="str">
        <f>IF(H72&lt;&gt;"",VLOOKUP(H72,'競技区分 (table)'!$A$2:$B$71,2,FALSE),"")</f>
        <v/>
      </c>
    </row>
    <row r="73" spans="2:12" x14ac:dyDescent="0.2">
      <c r="B73">
        <v>71</v>
      </c>
      <c r="C73" s="1" t="str">
        <f>IF('申込書 参加選手'!C75&lt;&gt;"",+'申込書 参加選手'!C75,"")</f>
        <v/>
      </c>
      <c r="D73" s="1" t="str">
        <f>IF('申込書 参加選手'!D75&lt;&gt;"",+'申込書 参加選手'!D75,"")</f>
        <v/>
      </c>
      <c r="E73" s="1" t="str">
        <f>IF('申込書 参加選手'!E75&lt;&gt;"",+'申込書 参加選手'!E75,"")</f>
        <v/>
      </c>
      <c r="F73" s="1" t="str">
        <f>IF('申込書 参加選手'!F75&lt;&gt;"",+'申込書 参加選手'!F75,"")</f>
        <v/>
      </c>
      <c r="G73" s="1" t="str">
        <f>IF('申込書 参加選手'!C75&lt;&gt;"",'申込書 参加選手'!L75,"")</f>
        <v/>
      </c>
      <c r="H73" s="1" t="str">
        <f>IF('申込書 参加選手'!C75&lt;&gt;"",'申込書 参加選手'!M75,"")</f>
        <v/>
      </c>
      <c r="I73" t="str">
        <f>IF(C73&lt;&gt;"",+'申込書 参加選手'!$D$2,"")</f>
        <v/>
      </c>
      <c r="K73" t="str">
        <f>IF(G73&lt;&gt;"",VLOOKUP(G73,'競技区分 (table)'!$A$2:$B$71,2,FALSE),"")</f>
        <v/>
      </c>
      <c r="L73" t="str">
        <f>IF(H73&lt;&gt;"",VLOOKUP(H73,'競技区分 (table)'!$A$2:$B$71,2,FALSE),"")</f>
        <v/>
      </c>
    </row>
    <row r="74" spans="2:12" x14ac:dyDescent="0.2">
      <c r="B74">
        <v>72</v>
      </c>
      <c r="C74" s="1" t="str">
        <f>IF('申込書 参加選手'!C76&lt;&gt;"",+'申込書 参加選手'!C76,"")</f>
        <v/>
      </c>
      <c r="D74" s="1" t="str">
        <f>IF('申込書 参加選手'!D76&lt;&gt;"",+'申込書 参加選手'!D76,"")</f>
        <v/>
      </c>
      <c r="E74" s="1" t="str">
        <f>IF('申込書 参加選手'!E76&lt;&gt;"",+'申込書 参加選手'!E76,"")</f>
        <v/>
      </c>
      <c r="F74" s="1" t="str">
        <f>IF('申込書 参加選手'!F76&lt;&gt;"",+'申込書 参加選手'!F76,"")</f>
        <v/>
      </c>
      <c r="G74" s="1" t="str">
        <f>IF('申込書 参加選手'!C76&lt;&gt;"",'申込書 参加選手'!L76,"")</f>
        <v/>
      </c>
      <c r="H74" s="1" t="str">
        <f>IF('申込書 参加選手'!C76&lt;&gt;"",'申込書 参加選手'!M76,"")</f>
        <v/>
      </c>
      <c r="I74" t="str">
        <f>IF(C74&lt;&gt;"",+'申込書 参加選手'!$D$2,"")</f>
        <v/>
      </c>
      <c r="K74" t="str">
        <f>IF(G74&lt;&gt;"",VLOOKUP(G74,'競技区分 (table)'!$A$2:$B$71,2,FALSE),"")</f>
        <v/>
      </c>
      <c r="L74" t="str">
        <f>IF(H74&lt;&gt;"",VLOOKUP(H74,'競技区分 (table)'!$A$2:$B$71,2,FALSE),"")</f>
        <v/>
      </c>
    </row>
    <row r="75" spans="2:12" x14ac:dyDescent="0.2">
      <c r="B75">
        <v>73</v>
      </c>
      <c r="C75" s="1" t="str">
        <f>IF('申込書 参加選手'!C77&lt;&gt;"",+'申込書 参加選手'!C77,"")</f>
        <v/>
      </c>
      <c r="D75" s="1" t="str">
        <f>IF('申込書 参加選手'!D77&lt;&gt;"",+'申込書 参加選手'!D77,"")</f>
        <v/>
      </c>
      <c r="E75" s="1" t="str">
        <f>IF('申込書 参加選手'!E77&lt;&gt;"",+'申込書 参加選手'!E77,"")</f>
        <v/>
      </c>
      <c r="F75" s="1" t="str">
        <f>IF('申込書 参加選手'!F77&lt;&gt;"",+'申込書 参加選手'!F77,"")</f>
        <v/>
      </c>
      <c r="G75" s="1" t="str">
        <f>IF('申込書 参加選手'!C77&lt;&gt;"",'申込書 参加選手'!L77,"")</f>
        <v/>
      </c>
      <c r="H75" s="1" t="str">
        <f>IF('申込書 参加選手'!C77&lt;&gt;"",'申込書 参加選手'!M77,"")</f>
        <v/>
      </c>
      <c r="I75" t="str">
        <f>IF(C75&lt;&gt;"",+'申込書 参加選手'!$D$2,"")</f>
        <v/>
      </c>
      <c r="K75" t="str">
        <f>IF(G75&lt;&gt;"",VLOOKUP(G75,'競技区分 (table)'!$A$2:$B$71,2,FALSE),"")</f>
        <v/>
      </c>
      <c r="L75" t="str">
        <f>IF(H75&lt;&gt;"",VLOOKUP(H75,'競技区分 (table)'!$A$2:$B$71,2,FALSE),"")</f>
        <v/>
      </c>
    </row>
    <row r="76" spans="2:12" x14ac:dyDescent="0.2">
      <c r="B76">
        <v>74</v>
      </c>
      <c r="C76" s="1" t="str">
        <f>IF('申込書 参加選手'!C78&lt;&gt;"",+'申込書 参加選手'!C78,"")</f>
        <v/>
      </c>
      <c r="D76" s="1" t="str">
        <f>IF('申込書 参加選手'!D78&lt;&gt;"",+'申込書 参加選手'!D78,"")</f>
        <v/>
      </c>
      <c r="E76" s="1" t="str">
        <f>IF('申込書 参加選手'!E78&lt;&gt;"",+'申込書 参加選手'!E78,"")</f>
        <v/>
      </c>
      <c r="F76" s="1" t="str">
        <f>IF('申込書 参加選手'!F78&lt;&gt;"",+'申込書 参加選手'!F78,"")</f>
        <v/>
      </c>
      <c r="G76" s="1" t="str">
        <f>IF('申込書 参加選手'!C78&lt;&gt;"",'申込書 参加選手'!L78,"")</f>
        <v/>
      </c>
      <c r="H76" s="1" t="str">
        <f>IF('申込書 参加選手'!C78&lt;&gt;"",'申込書 参加選手'!M78,"")</f>
        <v/>
      </c>
      <c r="I76" t="str">
        <f>IF(C76&lt;&gt;"",+'申込書 参加選手'!$D$2,"")</f>
        <v/>
      </c>
      <c r="K76" t="str">
        <f>IF(G76&lt;&gt;"",VLOOKUP(G76,'競技区分 (table)'!$A$2:$B$71,2,FALSE),"")</f>
        <v/>
      </c>
      <c r="L76" t="str">
        <f>IF(H76&lt;&gt;"",VLOOKUP(H76,'競技区分 (table)'!$A$2:$B$71,2,FALSE),"")</f>
        <v/>
      </c>
    </row>
    <row r="77" spans="2:12" x14ac:dyDescent="0.2">
      <c r="B77">
        <v>75</v>
      </c>
      <c r="C77" s="1" t="str">
        <f>IF('申込書 参加選手'!C79&lt;&gt;"",+'申込書 参加選手'!C79,"")</f>
        <v/>
      </c>
      <c r="D77" s="1" t="str">
        <f>IF('申込書 参加選手'!D79&lt;&gt;"",+'申込書 参加選手'!D79,"")</f>
        <v/>
      </c>
      <c r="E77" s="1" t="str">
        <f>IF('申込書 参加選手'!E79&lt;&gt;"",+'申込書 参加選手'!E79,"")</f>
        <v/>
      </c>
      <c r="F77" s="1" t="str">
        <f>IF('申込書 参加選手'!F79&lt;&gt;"",+'申込書 参加選手'!F79,"")</f>
        <v/>
      </c>
      <c r="G77" s="1" t="str">
        <f>IF('申込書 参加選手'!C79&lt;&gt;"",'申込書 参加選手'!L79,"")</f>
        <v/>
      </c>
      <c r="H77" s="1" t="str">
        <f>IF('申込書 参加選手'!C79&lt;&gt;"",'申込書 参加選手'!M79,"")</f>
        <v/>
      </c>
      <c r="I77" t="str">
        <f>IF(C77&lt;&gt;"",+'申込書 参加選手'!$D$2,"")</f>
        <v/>
      </c>
      <c r="K77" t="str">
        <f>IF(G77&lt;&gt;"",VLOOKUP(G77,'競技区分 (table)'!$A$2:$B$71,2,FALSE),"")</f>
        <v/>
      </c>
      <c r="L77" t="str">
        <f>IF(H77&lt;&gt;"",VLOOKUP(H77,'競技区分 (table)'!$A$2:$B$71,2,FALSE),"")</f>
        <v/>
      </c>
    </row>
    <row r="78" spans="2:12" x14ac:dyDescent="0.2">
      <c r="B78">
        <v>76</v>
      </c>
      <c r="C78" s="1" t="str">
        <f>IF('申込書 参加選手'!C80&lt;&gt;"",+'申込書 参加選手'!C80,"")</f>
        <v/>
      </c>
      <c r="D78" s="1" t="str">
        <f>IF('申込書 参加選手'!D80&lt;&gt;"",+'申込書 参加選手'!D80,"")</f>
        <v/>
      </c>
      <c r="E78" s="1" t="str">
        <f>IF('申込書 参加選手'!E80&lt;&gt;"",+'申込書 参加選手'!E80,"")</f>
        <v/>
      </c>
      <c r="F78" s="1" t="str">
        <f>IF('申込書 参加選手'!F80&lt;&gt;"",+'申込書 参加選手'!F80,"")</f>
        <v/>
      </c>
      <c r="G78" s="1" t="str">
        <f>IF('申込書 参加選手'!C80&lt;&gt;"",'申込書 参加選手'!L80,"")</f>
        <v/>
      </c>
      <c r="H78" s="1" t="str">
        <f>IF('申込書 参加選手'!C80&lt;&gt;"",'申込書 参加選手'!M80,"")</f>
        <v/>
      </c>
      <c r="I78" t="str">
        <f>IF(C78&lt;&gt;"",+'申込書 参加選手'!$D$2,"")</f>
        <v/>
      </c>
      <c r="K78" t="str">
        <f>IF(G78&lt;&gt;"",VLOOKUP(G78,'競技区分 (table)'!$A$2:$B$71,2,FALSE),"")</f>
        <v/>
      </c>
      <c r="L78" t="str">
        <f>IF(H78&lt;&gt;"",VLOOKUP(H78,'競技区分 (table)'!$A$2:$B$71,2,FALSE),"")</f>
        <v/>
      </c>
    </row>
    <row r="79" spans="2:12" x14ac:dyDescent="0.2">
      <c r="B79">
        <v>77</v>
      </c>
      <c r="C79" s="1" t="str">
        <f>IF('申込書 参加選手'!C81&lt;&gt;"",+'申込書 参加選手'!C81,"")</f>
        <v/>
      </c>
      <c r="D79" s="1" t="str">
        <f>IF('申込書 参加選手'!D81&lt;&gt;"",+'申込書 参加選手'!D81,"")</f>
        <v/>
      </c>
      <c r="E79" s="1" t="str">
        <f>IF('申込書 参加選手'!E81&lt;&gt;"",+'申込書 参加選手'!E81,"")</f>
        <v/>
      </c>
      <c r="F79" s="1" t="str">
        <f>IF('申込書 参加選手'!F81&lt;&gt;"",+'申込書 参加選手'!F81,"")</f>
        <v/>
      </c>
      <c r="G79" s="1" t="str">
        <f>IF('申込書 参加選手'!C81&lt;&gt;"",'申込書 参加選手'!L81,"")</f>
        <v/>
      </c>
      <c r="H79" s="1" t="str">
        <f>IF('申込書 参加選手'!C81&lt;&gt;"",'申込書 参加選手'!M81,"")</f>
        <v/>
      </c>
      <c r="I79" t="str">
        <f>IF(C79&lt;&gt;"",+'申込書 参加選手'!$D$2,"")</f>
        <v/>
      </c>
      <c r="K79" t="str">
        <f>IF(G79&lt;&gt;"",VLOOKUP(G79,'競技区分 (table)'!$A$2:$B$71,2,FALSE),"")</f>
        <v/>
      </c>
      <c r="L79" t="str">
        <f>IF(H79&lt;&gt;"",VLOOKUP(H79,'競技区分 (table)'!$A$2:$B$71,2,FALSE),"")</f>
        <v/>
      </c>
    </row>
    <row r="80" spans="2:12" x14ac:dyDescent="0.2">
      <c r="B80">
        <v>78</v>
      </c>
      <c r="C80" s="1" t="str">
        <f>IF('申込書 参加選手'!C82&lt;&gt;"",+'申込書 参加選手'!C82,"")</f>
        <v/>
      </c>
      <c r="D80" s="1" t="str">
        <f>IF('申込書 参加選手'!D82&lt;&gt;"",+'申込書 参加選手'!D82,"")</f>
        <v/>
      </c>
      <c r="E80" s="1" t="str">
        <f>IF('申込書 参加選手'!E82&lt;&gt;"",+'申込書 参加選手'!E82,"")</f>
        <v/>
      </c>
      <c r="F80" s="1" t="str">
        <f>IF('申込書 参加選手'!F82&lt;&gt;"",+'申込書 参加選手'!F82,"")</f>
        <v/>
      </c>
      <c r="G80" s="1" t="str">
        <f>IF('申込書 参加選手'!C82&lt;&gt;"",'申込書 参加選手'!L82,"")</f>
        <v/>
      </c>
      <c r="H80" s="1" t="str">
        <f>IF('申込書 参加選手'!C82&lt;&gt;"",'申込書 参加選手'!M82,"")</f>
        <v/>
      </c>
      <c r="I80" t="str">
        <f>IF(C80&lt;&gt;"",+'申込書 参加選手'!$D$2,"")</f>
        <v/>
      </c>
      <c r="K80" t="str">
        <f>IF(G80&lt;&gt;"",VLOOKUP(G80,'競技区分 (table)'!$A$2:$B$71,2,FALSE),"")</f>
        <v/>
      </c>
      <c r="L80" t="str">
        <f>IF(H80&lt;&gt;"",VLOOKUP(H80,'競技区分 (table)'!$A$2:$B$71,2,FALSE),"")</f>
        <v/>
      </c>
    </row>
    <row r="81" spans="2:12" x14ac:dyDescent="0.2">
      <c r="B81">
        <v>79</v>
      </c>
      <c r="C81" s="1" t="str">
        <f>IF('申込書 参加選手'!C83&lt;&gt;"",+'申込書 参加選手'!C83,"")</f>
        <v/>
      </c>
      <c r="D81" s="1" t="str">
        <f>IF('申込書 参加選手'!D83&lt;&gt;"",+'申込書 参加選手'!D83,"")</f>
        <v/>
      </c>
      <c r="E81" s="1" t="str">
        <f>IF('申込書 参加選手'!E83&lt;&gt;"",+'申込書 参加選手'!E83,"")</f>
        <v/>
      </c>
      <c r="F81" s="1" t="str">
        <f>IF('申込書 参加選手'!F83&lt;&gt;"",+'申込書 参加選手'!F83,"")</f>
        <v/>
      </c>
      <c r="G81" s="1" t="str">
        <f>IF('申込書 参加選手'!C83&lt;&gt;"",'申込書 参加選手'!L83,"")</f>
        <v/>
      </c>
      <c r="H81" s="1" t="str">
        <f>IF('申込書 参加選手'!C83&lt;&gt;"",'申込書 参加選手'!M83,"")</f>
        <v/>
      </c>
      <c r="I81" t="str">
        <f>IF(C81&lt;&gt;"",+'申込書 参加選手'!$D$2,"")</f>
        <v/>
      </c>
      <c r="K81" t="str">
        <f>IF(G81&lt;&gt;"",VLOOKUP(G81,'競技区分 (table)'!$A$2:$B$71,2,FALSE),"")</f>
        <v/>
      </c>
      <c r="L81" t="str">
        <f>IF(H81&lt;&gt;"",VLOOKUP(H81,'競技区分 (table)'!$A$2:$B$71,2,FALSE),"")</f>
        <v/>
      </c>
    </row>
    <row r="82" spans="2:12" x14ac:dyDescent="0.2">
      <c r="B82">
        <v>80</v>
      </c>
      <c r="C82" s="1" t="str">
        <f>IF('申込書 参加選手'!C84&lt;&gt;"",+'申込書 参加選手'!C84,"")</f>
        <v/>
      </c>
      <c r="D82" s="1" t="str">
        <f>IF('申込書 参加選手'!D84&lt;&gt;"",+'申込書 参加選手'!D84,"")</f>
        <v/>
      </c>
      <c r="E82" s="1" t="str">
        <f>IF('申込書 参加選手'!E84&lt;&gt;"",+'申込書 参加選手'!E84,"")</f>
        <v/>
      </c>
      <c r="F82" s="1" t="str">
        <f>IF('申込書 参加選手'!F84&lt;&gt;"",+'申込書 参加選手'!F84,"")</f>
        <v/>
      </c>
      <c r="G82" s="1" t="str">
        <f>IF('申込書 参加選手'!C84&lt;&gt;"",'申込書 参加選手'!L84,"")</f>
        <v/>
      </c>
      <c r="H82" s="1" t="str">
        <f>IF('申込書 参加選手'!C84&lt;&gt;"",'申込書 参加選手'!M84,"")</f>
        <v/>
      </c>
      <c r="I82" t="str">
        <f>IF(C82&lt;&gt;"",+'申込書 参加選手'!$D$2,"")</f>
        <v/>
      </c>
      <c r="K82" t="str">
        <f>IF(G82&lt;&gt;"",VLOOKUP(G82,'競技区分 (table)'!$A$2:$B$71,2,FALSE),"")</f>
        <v/>
      </c>
      <c r="L82" t="str">
        <f>IF(H82&lt;&gt;"",VLOOKUP(H82,'競技区分 (table)'!$A$2:$B$71,2,FALSE),"")</f>
        <v/>
      </c>
    </row>
    <row r="83" spans="2:12" x14ac:dyDescent="0.2">
      <c r="B83">
        <v>81</v>
      </c>
      <c r="C83" s="1" t="str">
        <f>IF('申込書 参加選手'!C85&lt;&gt;"",+'申込書 参加選手'!C85,"")</f>
        <v/>
      </c>
      <c r="D83" s="1" t="str">
        <f>IF('申込書 参加選手'!D85&lt;&gt;"",+'申込書 参加選手'!D85,"")</f>
        <v/>
      </c>
      <c r="E83" s="1" t="str">
        <f>IF('申込書 参加選手'!E85&lt;&gt;"",+'申込書 参加選手'!E85,"")</f>
        <v/>
      </c>
      <c r="F83" s="1" t="str">
        <f>IF('申込書 参加選手'!F85&lt;&gt;"",+'申込書 参加選手'!F85,"")</f>
        <v/>
      </c>
      <c r="G83" s="1" t="str">
        <f>IF('申込書 参加選手'!C85&lt;&gt;"",'申込書 参加選手'!L85,"")</f>
        <v/>
      </c>
      <c r="H83" s="1" t="str">
        <f>IF('申込書 参加選手'!C85&lt;&gt;"",'申込書 参加選手'!M85,"")</f>
        <v/>
      </c>
      <c r="I83" t="str">
        <f>IF(C83&lt;&gt;"",+'申込書 参加選手'!$D$2,"")</f>
        <v/>
      </c>
      <c r="K83" t="str">
        <f>IF(G83&lt;&gt;"",VLOOKUP(G83,'競技区分 (table)'!$A$2:$B$71,2,FALSE),"")</f>
        <v/>
      </c>
      <c r="L83" t="str">
        <f>IF(H83&lt;&gt;"",VLOOKUP(H83,'競技区分 (table)'!$A$2:$B$71,2,FALSE),"")</f>
        <v/>
      </c>
    </row>
    <row r="84" spans="2:12" x14ac:dyDescent="0.2">
      <c r="B84">
        <v>82</v>
      </c>
      <c r="C84" s="1" t="str">
        <f>IF('申込書 参加選手'!C86&lt;&gt;"",+'申込書 参加選手'!C86,"")</f>
        <v/>
      </c>
      <c r="D84" s="1" t="str">
        <f>IF('申込書 参加選手'!D86&lt;&gt;"",+'申込書 参加選手'!D86,"")</f>
        <v/>
      </c>
      <c r="E84" s="1" t="str">
        <f>IF('申込書 参加選手'!E86&lt;&gt;"",+'申込書 参加選手'!E86,"")</f>
        <v/>
      </c>
      <c r="F84" s="1" t="str">
        <f>IF('申込書 参加選手'!F86&lt;&gt;"",+'申込書 参加選手'!F86,"")</f>
        <v/>
      </c>
      <c r="G84" s="1" t="str">
        <f>IF('申込書 参加選手'!C86&lt;&gt;"",'申込書 参加選手'!L86,"")</f>
        <v/>
      </c>
      <c r="H84" s="1" t="str">
        <f>IF('申込書 参加選手'!C86&lt;&gt;"",'申込書 参加選手'!M86,"")</f>
        <v/>
      </c>
      <c r="I84" t="str">
        <f>IF(C84&lt;&gt;"",+'申込書 参加選手'!$D$2,"")</f>
        <v/>
      </c>
      <c r="K84" t="str">
        <f>IF(G84&lt;&gt;"",VLOOKUP(G84,'競技区分 (table)'!$A$2:$B$71,2,FALSE),"")</f>
        <v/>
      </c>
      <c r="L84" t="str">
        <f>IF(H84&lt;&gt;"",VLOOKUP(H84,'競技区分 (table)'!$A$2:$B$71,2,FALSE),"")</f>
        <v/>
      </c>
    </row>
    <row r="85" spans="2:12" x14ac:dyDescent="0.2">
      <c r="B85">
        <v>83</v>
      </c>
      <c r="C85" s="1" t="str">
        <f>IF('申込書 参加選手'!C87&lt;&gt;"",+'申込書 参加選手'!C87,"")</f>
        <v/>
      </c>
      <c r="D85" s="1" t="str">
        <f>IF('申込書 参加選手'!D87&lt;&gt;"",+'申込書 参加選手'!D87,"")</f>
        <v/>
      </c>
      <c r="E85" s="1" t="str">
        <f>IF('申込書 参加選手'!E87&lt;&gt;"",+'申込書 参加選手'!E87,"")</f>
        <v/>
      </c>
      <c r="F85" s="1" t="str">
        <f>IF('申込書 参加選手'!F87&lt;&gt;"",+'申込書 参加選手'!F87,"")</f>
        <v/>
      </c>
      <c r="G85" s="1" t="str">
        <f>IF('申込書 参加選手'!C87&lt;&gt;"",'申込書 参加選手'!L87,"")</f>
        <v/>
      </c>
      <c r="H85" s="1" t="str">
        <f>IF('申込書 参加選手'!C87&lt;&gt;"",'申込書 参加選手'!M87,"")</f>
        <v/>
      </c>
      <c r="I85" t="str">
        <f>IF(C85&lt;&gt;"",+'申込書 参加選手'!$D$2,"")</f>
        <v/>
      </c>
      <c r="K85" t="str">
        <f>IF(G85&lt;&gt;"",VLOOKUP(G85,'競技区分 (table)'!$A$2:$B$71,2,FALSE),"")</f>
        <v/>
      </c>
      <c r="L85" t="str">
        <f>IF(H85&lt;&gt;"",VLOOKUP(H85,'競技区分 (table)'!$A$2:$B$71,2,FALSE),"")</f>
        <v/>
      </c>
    </row>
    <row r="86" spans="2:12" x14ac:dyDescent="0.2">
      <c r="B86">
        <v>84</v>
      </c>
      <c r="C86" s="1" t="str">
        <f>IF('申込書 参加選手'!C88&lt;&gt;"",+'申込書 参加選手'!C88,"")</f>
        <v/>
      </c>
      <c r="D86" s="1" t="str">
        <f>IF('申込書 参加選手'!D88&lt;&gt;"",+'申込書 参加選手'!D88,"")</f>
        <v/>
      </c>
      <c r="E86" s="1" t="str">
        <f>IF('申込書 参加選手'!E88&lt;&gt;"",+'申込書 参加選手'!E88,"")</f>
        <v/>
      </c>
      <c r="F86" s="1" t="str">
        <f>IF('申込書 参加選手'!F88&lt;&gt;"",+'申込書 参加選手'!F88,"")</f>
        <v/>
      </c>
      <c r="G86" s="1" t="str">
        <f>IF('申込書 参加選手'!C88&lt;&gt;"",'申込書 参加選手'!L88,"")</f>
        <v/>
      </c>
      <c r="H86" s="1" t="str">
        <f>IF('申込書 参加選手'!C88&lt;&gt;"",'申込書 参加選手'!M88,"")</f>
        <v/>
      </c>
      <c r="I86" t="str">
        <f>IF(C86&lt;&gt;"",+'申込書 参加選手'!$D$2,"")</f>
        <v/>
      </c>
      <c r="K86" t="str">
        <f>IF(G86&lt;&gt;"",VLOOKUP(G86,'競技区分 (table)'!$A$2:$B$71,2,FALSE),"")</f>
        <v/>
      </c>
      <c r="L86" t="str">
        <f>IF(H86&lt;&gt;"",VLOOKUP(H86,'競技区分 (table)'!$A$2:$B$71,2,FALSE),"")</f>
        <v/>
      </c>
    </row>
    <row r="87" spans="2:12" x14ac:dyDescent="0.2">
      <c r="B87">
        <v>85</v>
      </c>
      <c r="C87" s="1" t="str">
        <f>IF('申込書 参加選手'!C89&lt;&gt;"",+'申込書 参加選手'!C89,"")</f>
        <v/>
      </c>
      <c r="D87" s="1" t="str">
        <f>IF('申込書 参加選手'!D89&lt;&gt;"",+'申込書 参加選手'!D89,"")</f>
        <v/>
      </c>
      <c r="E87" s="1" t="str">
        <f>IF('申込書 参加選手'!E89&lt;&gt;"",+'申込書 参加選手'!E89,"")</f>
        <v/>
      </c>
      <c r="F87" s="1" t="str">
        <f>IF('申込書 参加選手'!F89&lt;&gt;"",+'申込書 参加選手'!F89,"")</f>
        <v/>
      </c>
      <c r="G87" s="1" t="str">
        <f>IF('申込書 参加選手'!C89&lt;&gt;"",'申込書 参加選手'!L89,"")</f>
        <v/>
      </c>
      <c r="H87" s="1" t="str">
        <f>IF('申込書 参加選手'!C89&lt;&gt;"",'申込書 参加選手'!M89,"")</f>
        <v/>
      </c>
      <c r="I87" t="str">
        <f>IF(C87&lt;&gt;"",+'申込書 参加選手'!$D$2,"")</f>
        <v/>
      </c>
      <c r="K87" t="str">
        <f>IF(G87&lt;&gt;"",VLOOKUP(G87,'競技区分 (table)'!$A$2:$B$71,2,FALSE),"")</f>
        <v/>
      </c>
      <c r="L87" t="str">
        <f>IF(H87&lt;&gt;"",VLOOKUP(H87,'競技区分 (table)'!$A$2:$B$71,2,FALSE),"")</f>
        <v/>
      </c>
    </row>
    <row r="88" spans="2:12" x14ac:dyDescent="0.2">
      <c r="B88">
        <v>86</v>
      </c>
      <c r="C88" s="1" t="str">
        <f>IF('申込書 参加選手'!C90&lt;&gt;"",+'申込書 参加選手'!C90,"")</f>
        <v/>
      </c>
      <c r="D88" s="1" t="str">
        <f>IF('申込書 参加選手'!D90&lt;&gt;"",+'申込書 参加選手'!D90,"")</f>
        <v/>
      </c>
      <c r="E88" s="1" t="str">
        <f>IF('申込書 参加選手'!E90&lt;&gt;"",+'申込書 参加選手'!E90,"")</f>
        <v/>
      </c>
      <c r="F88" s="1" t="str">
        <f>IF('申込書 参加選手'!F90&lt;&gt;"",+'申込書 参加選手'!F90,"")</f>
        <v/>
      </c>
      <c r="G88" s="1" t="str">
        <f>IF('申込書 参加選手'!C90&lt;&gt;"",'申込書 参加選手'!L90,"")</f>
        <v/>
      </c>
      <c r="H88" s="1" t="str">
        <f>IF('申込書 参加選手'!C90&lt;&gt;"",'申込書 参加選手'!M90,"")</f>
        <v/>
      </c>
      <c r="I88" t="str">
        <f>IF(C88&lt;&gt;"",+'申込書 参加選手'!$D$2,"")</f>
        <v/>
      </c>
      <c r="K88" t="str">
        <f>IF(G88&lt;&gt;"",VLOOKUP(G88,'競技区分 (table)'!$A$2:$B$71,2,FALSE),"")</f>
        <v/>
      </c>
      <c r="L88" t="str">
        <f>IF(H88&lt;&gt;"",VLOOKUP(H88,'競技区分 (table)'!$A$2:$B$71,2,FALSE),"")</f>
        <v/>
      </c>
    </row>
    <row r="89" spans="2:12" x14ac:dyDescent="0.2">
      <c r="B89">
        <v>87</v>
      </c>
      <c r="C89" s="1" t="str">
        <f>IF('申込書 参加選手'!C91&lt;&gt;"",+'申込書 参加選手'!C91,"")</f>
        <v/>
      </c>
      <c r="D89" s="1" t="str">
        <f>IF('申込書 参加選手'!D91&lt;&gt;"",+'申込書 参加選手'!D91,"")</f>
        <v/>
      </c>
      <c r="E89" s="1" t="str">
        <f>IF('申込書 参加選手'!E91&lt;&gt;"",+'申込書 参加選手'!E91,"")</f>
        <v/>
      </c>
      <c r="F89" s="1" t="str">
        <f>IF('申込書 参加選手'!F91&lt;&gt;"",+'申込書 参加選手'!F91,"")</f>
        <v/>
      </c>
      <c r="G89" s="1" t="str">
        <f>IF('申込書 参加選手'!C91&lt;&gt;"",'申込書 参加選手'!L91,"")</f>
        <v/>
      </c>
      <c r="H89" s="1" t="str">
        <f>IF('申込書 参加選手'!C91&lt;&gt;"",'申込書 参加選手'!M91,"")</f>
        <v/>
      </c>
      <c r="I89" t="str">
        <f>IF(C89&lt;&gt;"",+'申込書 参加選手'!$D$2,"")</f>
        <v/>
      </c>
      <c r="K89" t="str">
        <f>IF(G89&lt;&gt;"",VLOOKUP(G89,'競技区分 (table)'!$A$2:$B$71,2,FALSE),"")</f>
        <v/>
      </c>
      <c r="L89" t="str">
        <f>IF(H89&lt;&gt;"",VLOOKUP(H89,'競技区分 (table)'!$A$2:$B$71,2,FALSE),"")</f>
        <v/>
      </c>
    </row>
    <row r="90" spans="2:12" x14ac:dyDescent="0.2">
      <c r="B90">
        <v>88</v>
      </c>
      <c r="C90" s="1" t="str">
        <f>IF('申込書 参加選手'!C92&lt;&gt;"",+'申込書 参加選手'!C92,"")</f>
        <v/>
      </c>
      <c r="D90" s="1" t="str">
        <f>IF('申込書 参加選手'!D92&lt;&gt;"",+'申込書 参加選手'!D92,"")</f>
        <v/>
      </c>
      <c r="E90" s="1" t="str">
        <f>IF('申込書 参加選手'!E92&lt;&gt;"",+'申込書 参加選手'!E92,"")</f>
        <v/>
      </c>
      <c r="F90" s="1" t="str">
        <f>IF('申込書 参加選手'!F92&lt;&gt;"",+'申込書 参加選手'!F92,"")</f>
        <v/>
      </c>
      <c r="G90" s="1" t="str">
        <f>IF('申込書 参加選手'!C92&lt;&gt;"",'申込書 参加選手'!L92,"")</f>
        <v/>
      </c>
      <c r="H90" s="1" t="str">
        <f>IF('申込書 参加選手'!C92&lt;&gt;"",'申込書 参加選手'!M92,"")</f>
        <v/>
      </c>
      <c r="I90" t="str">
        <f>IF(C90&lt;&gt;"",+'申込書 参加選手'!$D$2,"")</f>
        <v/>
      </c>
      <c r="K90" t="str">
        <f>IF(G90&lt;&gt;"",VLOOKUP(G90,'競技区分 (table)'!$A$2:$B$71,2,FALSE),"")</f>
        <v/>
      </c>
      <c r="L90" t="str">
        <f>IF(H90&lt;&gt;"",VLOOKUP(H90,'競技区分 (table)'!$A$2:$B$71,2,FALSE),"")</f>
        <v/>
      </c>
    </row>
    <row r="91" spans="2:12" x14ac:dyDescent="0.2">
      <c r="B91">
        <v>89</v>
      </c>
      <c r="C91" s="1" t="str">
        <f>IF('申込書 参加選手'!C93&lt;&gt;"",+'申込書 参加選手'!C93,"")</f>
        <v/>
      </c>
      <c r="D91" s="1" t="str">
        <f>IF('申込書 参加選手'!D93&lt;&gt;"",+'申込書 参加選手'!D93,"")</f>
        <v/>
      </c>
      <c r="E91" s="1" t="str">
        <f>IF('申込書 参加選手'!E93&lt;&gt;"",+'申込書 参加選手'!E93,"")</f>
        <v/>
      </c>
      <c r="F91" s="1" t="str">
        <f>IF('申込書 参加選手'!F93&lt;&gt;"",+'申込書 参加選手'!F93,"")</f>
        <v/>
      </c>
      <c r="G91" s="1" t="str">
        <f>IF('申込書 参加選手'!C93&lt;&gt;"",'申込書 参加選手'!L93,"")</f>
        <v/>
      </c>
      <c r="H91" s="1" t="str">
        <f>IF('申込書 参加選手'!C93&lt;&gt;"",'申込書 参加選手'!M93,"")</f>
        <v/>
      </c>
      <c r="I91" t="str">
        <f>IF(C91&lt;&gt;"",+'申込書 参加選手'!$D$2,"")</f>
        <v/>
      </c>
      <c r="K91" t="str">
        <f>IF(G91&lt;&gt;"",VLOOKUP(G91,'競技区分 (table)'!$A$2:$B$71,2,FALSE),"")</f>
        <v/>
      </c>
      <c r="L91" t="str">
        <f>IF(H91&lt;&gt;"",VLOOKUP(H91,'競技区分 (table)'!$A$2:$B$71,2,FALSE),"")</f>
        <v/>
      </c>
    </row>
    <row r="92" spans="2:12" x14ac:dyDescent="0.2">
      <c r="B92">
        <v>90</v>
      </c>
      <c r="C92" s="1" t="str">
        <f>IF('申込書 参加選手'!C94&lt;&gt;"",+'申込書 参加選手'!C94,"")</f>
        <v/>
      </c>
      <c r="D92" s="1" t="str">
        <f>IF('申込書 参加選手'!D94&lt;&gt;"",+'申込書 参加選手'!D94,"")</f>
        <v/>
      </c>
      <c r="E92" s="1" t="str">
        <f>IF('申込書 参加選手'!E94&lt;&gt;"",+'申込書 参加選手'!E94,"")</f>
        <v/>
      </c>
      <c r="F92" s="1" t="str">
        <f>IF('申込書 参加選手'!F94&lt;&gt;"",+'申込書 参加選手'!F94,"")</f>
        <v/>
      </c>
      <c r="G92" s="1" t="str">
        <f>IF('申込書 参加選手'!C94&lt;&gt;"",'申込書 参加選手'!L94,"")</f>
        <v/>
      </c>
      <c r="H92" s="1" t="str">
        <f>IF('申込書 参加選手'!C94&lt;&gt;"",'申込書 参加選手'!M94,"")</f>
        <v/>
      </c>
      <c r="I92" t="str">
        <f>IF(C92&lt;&gt;"",+'申込書 参加選手'!$D$2,"")</f>
        <v/>
      </c>
      <c r="K92" t="str">
        <f>IF(G92&lt;&gt;"",VLOOKUP(G92,'競技区分 (table)'!$A$2:$B$71,2,FALSE),"")</f>
        <v/>
      </c>
      <c r="L92" t="str">
        <f>IF(H92&lt;&gt;"",VLOOKUP(H92,'競技区分 (table)'!$A$2:$B$71,2,FALSE),"")</f>
        <v/>
      </c>
    </row>
    <row r="93" spans="2:12" x14ac:dyDescent="0.2">
      <c r="B93">
        <v>91</v>
      </c>
      <c r="C93" s="1" t="str">
        <f>IF('申込書 参加選手'!C95&lt;&gt;"",+'申込書 参加選手'!C95,"")</f>
        <v/>
      </c>
      <c r="D93" s="1" t="str">
        <f>IF('申込書 参加選手'!D95&lt;&gt;"",+'申込書 参加選手'!D95,"")</f>
        <v/>
      </c>
      <c r="E93" s="1" t="str">
        <f>IF('申込書 参加選手'!E95&lt;&gt;"",+'申込書 参加選手'!E95,"")</f>
        <v/>
      </c>
      <c r="F93" s="1" t="str">
        <f>IF('申込書 参加選手'!F95&lt;&gt;"",+'申込書 参加選手'!F95,"")</f>
        <v/>
      </c>
      <c r="G93" s="1" t="str">
        <f>IF('申込書 参加選手'!C95&lt;&gt;"",'申込書 参加選手'!L95,"")</f>
        <v/>
      </c>
      <c r="H93" s="1" t="str">
        <f>IF('申込書 参加選手'!C95&lt;&gt;"",'申込書 参加選手'!M95,"")</f>
        <v/>
      </c>
      <c r="I93" t="str">
        <f>IF(C93&lt;&gt;"",+'申込書 参加選手'!$D$2,"")</f>
        <v/>
      </c>
      <c r="K93" t="str">
        <f>IF(G93&lt;&gt;"",VLOOKUP(G93,'競技区分 (table)'!$A$2:$B$71,2,FALSE),"")</f>
        <v/>
      </c>
      <c r="L93" t="str">
        <f>IF(H93&lt;&gt;"",VLOOKUP(H93,'競技区分 (table)'!$A$2:$B$71,2,FALSE),"")</f>
        <v/>
      </c>
    </row>
    <row r="94" spans="2:12" x14ac:dyDescent="0.2">
      <c r="B94">
        <v>92</v>
      </c>
      <c r="C94" s="1" t="str">
        <f>IF('申込書 参加選手'!C96&lt;&gt;"",+'申込書 参加選手'!C96,"")</f>
        <v/>
      </c>
      <c r="D94" s="1" t="str">
        <f>IF('申込書 参加選手'!D96&lt;&gt;"",+'申込書 参加選手'!D96,"")</f>
        <v/>
      </c>
      <c r="E94" s="1" t="str">
        <f>IF('申込書 参加選手'!E96&lt;&gt;"",+'申込書 参加選手'!E96,"")</f>
        <v/>
      </c>
      <c r="F94" s="1" t="str">
        <f>IF('申込書 参加選手'!F96&lt;&gt;"",+'申込書 参加選手'!F96,"")</f>
        <v/>
      </c>
      <c r="G94" s="1" t="str">
        <f>IF('申込書 参加選手'!C96&lt;&gt;"",'申込書 参加選手'!L96,"")</f>
        <v/>
      </c>
      <c r="H94" s="1" t="str">
        <f>IF('申込書 参加選手'!C96&lt;&gt;"",'申込書 参加選手'!M96,"")</f>
        <v/>
      </c>
      <c r="I94" t="str">
        <f>IF(C94&lt;&gt;"",+'申込書 参加選手'!$D$2,"")</f>
        <v/>
      </c>
      <c r="K94" t="str">
        <f>IF(G94&lt;&gt;"",VLOOKUP(G94,'競技区分 (table)'!$A$2:$B$71,2,FALSE),"")</f>
        <v/>
      </c>
      <c r="L94" t="str">
        <f>IF(H94&lt;&gt;"",VLOOKUP(H94,'競技区分 (table)'!$A$2:$B$71,2,FALSE),"")</f>
        <v/>
      </c>
    </row>
    <row r="95" spans="2:12" x14ac:dyDescent="0.2">
      <c r="B95">
        <v>93</v>
      </c>
      <c r="C95" s="1" t="str">
        <f>IF('申込書 参加選手'!C97&lt;&gt;"",+'申込書 参加選手'!C97,"")</f>
        <v/>
      </c>
      <c r="D95" s="1" t="str">
        <f>IF('申込書 参加選手'!D97&lt;&gt;"",+'申込書 参加選手'!D97,"")</f>
        <v/>
      </c>
      <c r="E95" s="1" t="str">
        <f>IF('申込書 参加選手'!E97&lt;&gt;"",+'申込書 参加選手'!E97,"")</f>
        <v/>
      </c>
      <c r="F95" s="1" t="str">
        <f>IF('申込書 参加選手'!F97&lt;&gt;"",+'申込書 参加選手'!F97,"")</f>
        <v/>
      </c>
      <c r="G95" s="1" t="str">
        <f>IF('申込書 参加選手'!C97&lt;&gt;"",'申込書 参加選手'!L97,"")</f>
        <v/>
      </c>
      <c r="H95" s="1" t="str">
        <f>IF('申込書 参加選手'!C97&lt;&gt;"",'申込書 参加選手'!M97,"")</f>
        <v/>
      </c>
      <c r="I95" t="str">
        <f>IF(C95&lt;&gt;"",+'申込書 参加選手'!$D$2,"")</f>
        <v/>
      </c>
      <c r="K95" t="str">
        <f>IF(G95&lt;&gt;"",VLOOKUP(G95,'競技区分 (table)'!$A$2:$B$71,2,FALSE),"")</f>
        <v/>
      </c>
      <c r="L95" t="str">
        <f>IF(H95&lt;&gt;"",VLOOKUP(H95,'競技区分 (table)'!$A$2:$B$71,2,FALSE),"")</f>
        <v/>
      </c>
    </row>
    <row r="96" spans="2:12" x14ac:dyDescent="0.2">
      <c r="B96">
        <v>94</v>
      </c>
      <c r="C96" s="1" t="str">
        <f>IF('申込書 参加選手'!C98&lt;&gt;"",+'申込書 参加選手'!C98,"")</f>
        <v/>
      </c>
      <c r="D96" s="1" t="str">
        <f>IF('申込書 参加選手'!D98&lt;&gt;"",+'申込書 参加選手'!D98,"")</f>
        <v/>
      </c>
      <c r="E96" s="1" t="str">
        <f>IF('申込書 参加選手'!E98&lt;&gt;"",+'申込書 参加選手'!E98,"")</f>
        <v/>
      </c>
      <c r="F96" s="1" t="str">
        <f>IF('申込書 参加選手'!F98&lt;&gt;"",+'申込書 参加選手'!F98,"")</f>
        <v/>
      </c>
      <c r="G96" s="1" t="str">
        <f>IF('申込書 参加選手'!C98&lt;&gt;"",'申込書 参加選手'!L98,"")</f>
        <v/>
      </c>
      <c r="H96" s="1" t="str">
        <f>IF('申込書 参加選手'!C98&lt;&gt;"",'申込書 参加選手'!M98,"")</f>
        <v/>
      </c>
      <c r="I96" t="str">
        <f>IF(C96&lt;&gt;"",+'申込書 参加選手'!$D$2,"")</f>
        <v/>
      </c>
      <c r="K96" t="str">
        <f>IF(G96&lt;&gt;"",VLOOKUP(G96,'競技区分 (table)'!$A$2:$B$71,2,FALSE),"")</f>
        <v/>
      </c>
      <c r="L96" t="str">
        <f>IF(H96&lt;&gt;"",VLOOKUP(H96,'競技区分 (table)'!$A$2:$B$71,2,FALSE),"")</f>
        <v/>
      </c>
    </row>
    <row r="97" spans="2:12" x14ac:dyDescent="0.2">
      <c r="B97">
        <v>95</v>
      </c>
      <c r="C97" s="1" t="str">
        <f>IF('申込書 参加選手'!C99&lt;&gt;"",+'申込書 参加選手'!C99,"")</f>
        <v/>
      </c>
      <c r="D97" s="1" t="str">
        <f>IF('申込書 参加選手'!D99&lt;&gt;"",+'申込書 参加選手'!D99,"")</f>
        <v/>
      </c>
      <c r="E97" s="1" t="str">
        <f>IF('申込書 参加選手'!E99&lt;&gt;"",+'申込書 参加選手'!E99,"")</f>
        <v/>
      </c>
      <c r="F97" s="1" t="str">
        <f>IF('申込書 参加選手'!F99&lt;&gt;"",+'申込書 参加選手'!F99,"")</f>
        <v/>
      </c>
      <c r="G97" s="1" t="str">
        <f>IF('申込書 参加選手'!C99&lt;&gt;"",'申込書 参加選手'!L99,"")</f>
        <v/>
      </c>
      <c r="H97" s="1" t="str">
        <f>IF('申込書 参加選手'!C99&lt;&gt;"",'申込書 参加選手'!M99,"")</f>
        <v/>
      </c>
      <c r="I97" t="str">
        <f>IF(C97&lt;&gt;"",+'申込書 参加選手'!$D$2,"")</f>
        <v/>
      </c>
      <c r="K97" t="str">
        <f>IF(G97&lt;&gt;"",VLOOKUP(G97,'競技区分 (table)'!$A$2:$B$71,2,FALSE),"")</f>
        <v/>
      </c>
      <c r="L97" t="str">
        <f>IF(H97&lt;&gt;"",VLOOKUP(H97,'競技区分 (table)'!$A$2:$B$71,2,FALSE),"")</f>
        <v/>
      </c>
    </row>
    <row r="98" spans="2:12" x14ac:dyDescent="0.2">
      <c r="B98">
        <v>96</v>
      </c>
      <c r="C98" s="1" t="str">
        <f>IF('申込書 参加選手'!C100&lt;&gt;"",+'申込書 参加選手'!C100,"")</f>
        <v/>
      </c>
      <c r="D98" s="1" t="str">
        <f>IF('申込書 参加選手'!D100&lt;&gt;"",+'申込書 参加選手'!D100,"")</f>
        <v/>
      </c>
      <c r="E98" s="1" t="str">
        <f>IF('申込書 参加選手'!E100&lt;&gt;"",+'申込書 参加選手'!E100,"")</f>
        <v/>
      </c>
      <c r="F98" s="1" t="str">
        <f>IF('申込書 参加選手'!F100&lt;&gt;"",+'申込書 参加選手'!F100,"")</f>
        <v/>
      </c>
      <c r="G98" s="1" t="str">
        <f>IF('申込書 参加選手'!C100&lt;&gt;"",'申込書 参加選手'!L100,"")</f>
        <v/>
      </c>
      <c r="H98" s="1" t="str">
        <f>IF('申込書 参加選手'!C100&lt;&gt;"",'申込書 参加選手'!M100,"")</f>
        <v/>
      </c>
      <c r="I98" t="str">
        <f>IF(C98&lt;&gt;"",+'申込書 参加選手'!$D$2,"")</f>
        <v/>
      </c>
      <c r="K98" t="str">
        <f>IF(G98&lt;&gt;"",VLOOKUP(G98,'競技区分 (table)'!$A$2:$B$71,2,FALSE),"")</f>
        <v/>
      </c>
      <c r="L98" t="str">
        <f>IF(H98&lt;&gt;"",VLOOKUP(H98,'競技区分 (table)'!$A$2:$B$71,2,FALSE),"")</f>
        <v/>
      </c>
    </row>
    <row r="99" spans="2:12" x14ac:dyDescent="0.2">
      <c r="B99">
        <v>97</v>
      </c>
      <c r="C99" s="1" t="str">
        <f>IF('申込書 参加選手'!C101&lt;&gt;"",+'申込書 参加選手'!C101,"")</f>
        <v/>
      </c>
      <c r="D99" s="1" t="str">
        <f>IF('申込書 参加選手'!D101&lt;&gt;"",+'申込書 参加選手'!D101,"")</f>
        <v/>
      </c>
      <c r="E99" s="1" t="str">
        <f>IF('申込書 参加選手'!E101&lt;&gt;"",+'申込書 参加選手'!E101,"")</f>
        <v/>
      </c>
      <c r="F99" s="1" t="str">
        <f>IF('申込書 参加選手'!F101&lt;&gt;"",+'申込書 参加選手'!F101,"")</f>
        <v/>
      </c>
      <c r="G99" s="1" t="str">
        <f>IF('申込書 参加選手'!C101&lt;&gt;"",'申込書 参加選手'!L101,"")</f>
        <v/>
      </c>
      <c r="H99" s="1" t="str">
        <f>IF('申込書 参加選手'!C101&lt;&gt;"",'申込書 参加選手'!M101,"")</f>
        <v/>
      </c>
      <c r="I99" t="str">
        <f>IF(C99&lt;&gt;"",+'申込書 参加選手'!$D$2,"")</f>
        <v/>
      </c>
      <c r="K99" t="str">
        <f>IF(G99&lt;&gt;"",VLOOKUP(G99,'競技区分 (table)'!$A$2:$B$71,2,FALSE),"")</f>
        <v/>
      </c>
      <c r="L99" t="str">
        <f>IF(H99&lt;&gt;"",VLOOKUP(H99,'競技区分 (table)'!$A$2:$B$71,2,FALSE),"")</f>
        <v/>
      </c>
    </row>
    <row r="100" spans="2:12" x14ac:dyDescent="0.2">
      <c r="B100">
        <v>98</v>
      </c>
      <c r="C100" s="1" t="str">
        <f>IF('申込書 参加選手'!C102&lt;&gt;"",+'申込書 参加選手'!C102,"")</f>
        <v/>
      </c>
      <c r="D100" s="1" t="str">
        <f>IF('申込書 参加選手'!D102&lt;&gt;"",+'申込書 参加選手'!D102,"")</f>
        <v/>
      </c>
      <c r="E100" s="1" t="str">
        <f>IF('申込書 参加選手'!E102&lt;&gt;"",+'申込書 参加選手'!E102,"")</f>
        <v/>
      </c>
      <c r="F100" s="1" t="str">
        <f>IF('申込書 参加選手'!F102&lt;&gt;"",+'申込書 参加選手'!F102,"")</f>
        <v/>
      </c>
      <c r="G100" s="1" t="str">
        <f>IF('申込書 参加選手'!C102&lt;&gt;"",'申込書 参加選手'!L102,"")</f>
        <v/>
      </c>
      <c r="H100" s="1" t="str">
        <f>IF('申込書 参加選手'!C102&lt;&gt;"",'申込書 参加選手'!M102,"")</f>
        <v/>
      </c>
      <c r="I100" t="str">
        <f>IF(C100&lt;&gt;"",+'申込書 参加選手'!$D$2,"")</f>
        <v/>
      </c>
      <c r="K100" t="str">
        <f>IF(G100&lt;&gt;"",VLOOKUP(G100,'競技区分 (table)'!$A$2:$B$71,2,FALSE),"")</f>
        <v/>
      </c>
      <c r="L100" t="str">
        <f>IF(H100&lt;&gt;"",VLOOKUP(H100,'競技区分 (table)'!$A$2:$B$71,2,FALSE),"")</f>
        <v/>
      </c>
    </row>
    <row r="101" spans="2:12" x14ac:dyDescent="0.2">
      <c r="B101">
        <v>99</v>
      </c>
      <c r="C101" s="1" t="str">
        <f>IF('申込書 参加選手'!C103&lt;&gt;"",+'申込書 参加選手'!C103,"")</f>
        <v/>
      </c>
      <c r="D101" s="1" t="str">
        <f>IF('申込書 参加選手'!D103&lt;&gt;"",+'申込書 参加選手'!D103,"")</f>
        <v/>
      </c>
      <c r="E101" s="1" t="str">
        <f>IF('申込書 参加選手'!E103&lt;&gt;"",+'申込書 参加選手'!E103,"")</f>
        <v/>
      </c>
      <c r="F101" s="1" t="str">
        <f>IF('申込書 参加選手'!F103&lt;&gt;"",+'申込書 参加選手'!F103,"")</f>
        <v/>
      </c>
      <c r="G101" s="1" t="str">
        <f>IF('申込書 参加選手'!C103&lt;&gt;"",'申込書 参加選手'!L103,"")</f>
        <v/>
      </c>
      <c r="H101" s="1" t="str">
        <f>IF('申込書 参加選手'!C103&lt;&gt;"",'申込書 参加選手'!M103,"")</f>
        <v/>
      </c>
      <c r="I101" t="str">
        <f>IF(C101&lt;&gt;"",+'申込書 参加選手'!$D$2,"")</f>
        <v/>
      </c>
      <c r="K101" t="str">
        <f>IF(G101&lt;&gt;"",VLOOKUP(G101,'競技区分 (table)'!$A$2:$B$71,2,FALSE),"")</f>
        <v/>
      </c>
      <c r="L101" t="str">
        <f>IF(H101&lt;&gt;"",VLOOKUP(H101,'競技区分 (table)'!$A$2:$B$71,2,FALSE),"")</f>
        <v/>
      </c>
    </row>
    <row r="102" spans="2:12" x14ac:dyDescent="0.2">
      <c r="B102">
        <v>100</v>
      </c>
      <c r="C102" s="1" t="str">
        <f>IF('申込書 参加選手'!C104&lt;&gt;"",+'申込書 参加選手'!C104,"")</f>
        <v/>
      </c>
      <c r="D102" s="1" t="str">
        <f>IF('申込書 参加選手'!D104&lt;&gt;"",+'申込書 参加選手'!D104,"")</f>
        <v/>
      </c>
      <c r="E102" s="1" t="str">
        <f>IF('申込書 参加選手'!E104&lt;&gt;"",+'申込書 参加選手'!E104,"")</f>
        <v/>
      </c>
      <c r="F102" s="1" t="str">
        <f>IF('申込書 参加選手'!F104&lt;&gt;"",+'申込書 参加選手'!F104,"")</f>
        <v/>
      </c>
      <c r="G102" s="1" t="str">
        <f>IF('申込書 参加選手'!C104&lt;&gt;"",'申込書 参加選手'!L104,"")</f>
        <v/>
      </c>
      <c r="H102" s="1" t="str">
        <f>IF('申込書 参加選手'!C104&lt;&gt;"",'申込書 参加選手'!M104,"")</f>
        <v/>
      </c>
      <c r="I102" t="str">
        <f>IF(C102&lt;&gt;"",+'申込書 参加選手'!$D$2,"")</f>
        <v/>
      </c>
      <c r="K102" t="str">
        <f>IF(G102&lt;&gt;"",VLOOKUP(G102,'競技区分 (table)'!$A$2:$B$71,2,FALSE),"")</f>
        <v/>
      </c>
      <c r="L102" t="str">
        <f>IF(H102&lt;&gt;"",VLOOKUP(H102,'競技区分 (table)'!$A$2:$B$71,2,FALSE),"")</f>
        <v/>
      </c>
    </row>
    <row r="103" spans="2:12" x14ac:dyDescent="0.2">
      <c r="B103">
        <v>101</v>
      </c>
      <c r="C103" s="1" t="str">
        <f>IF('申込書 参加選手'!C105&lt;&gt;"",+'申込書 参加選手'!C105,"")</f>
        <v/>
      </c>
      <c r="D103" s="1" t="str">
        <f>IF('申込書 参加選手'!D105&lt;&gt;"",+'申込書 参加選手'!D105,"")</f>
        <v/>
      </c>
      <c r="E103" s="1" t="str">
        <f>IF('申込書 参加選手'!E105&lt;&gt;"",+'申込書 参加選手'!E105,"")</f>
        <v/>
      </c>
      <c r="F103" s="1" t="str">
        <f>IF('申込書 参加選手'!F105&lt;&gt;"",+'申込書 参加選手'!F105,"")</f>
        <v/>
      </c>
      <c r="G103" s="1" t="str">
        <f>IF('申込書 参加選手'!C105&lt;&gt;"",'申込書 参加選手'!L105,"")</f>
        <v/>
      </c>
      <c r="H103" s="1" t="str">
        <f>IF('申込書 参加選手'!C105&lt;&gt;"",'申込書 参加選手'!M105,"")</f>
        <v/>
      </c>
      <c r="I103" t="str">
        <f>IF(C103&lt;&gt;"",+'申込書 参加選手'!$D$2,"")</f>
        <v/>
      </c>
      <c r="K103" t="str">
        <f>IF(G103&lt;&gt;"",VLOOKUP(G103,'競技区分 (table)'!$A$2:$B$71,2,FALSE),"")</f>
        <v/>
      </c>
      <c r="L103" t="str">
        <f>IF(H103&lt;&gt;"",VLOOKUP(H103,'競技区分 (table)'!$A$2:$B$71,2,FALSE),"")</f>
        <v/>
      </c>
    </row>
    <row r="104" spans="2:12" x14ac:dyDescent="0.2">
      <c r="B104">
        <v>102</v>
      </c>
      <c r="C104" s="1" t="str">
        <f>IF('申込書 参加選手'!C106&lt;&gt;"",+'申込書 参加選手'!C106,"")</f>
        <v/>
      </c>
      <c r="D104" s="1" t="str">
        <f>IF('申込書 参加選手'!D106&lt;&gt;"",+'申込書 参加選手'!D106,"")</f>
        <v/>
      </c>
      <c r="E104" s="1" t="str">
        <f>IF('申込書 参加選手'!E106&lt;&gt;"",+'申込書 参加選手'!E106,"")</f>
        <v/>
      </c>
      <c r="F104" s="1" t="str">
        <f>IF('申込書 参加選手'!F106&lt;&gt;"",+'申込書 参加選手'!F106,"")</f>
        <v/>
      </c>
      <c r="G104" s="1" t="str">
        <f>IF('申込書 参加選手'!C106&lt;&gt;"",'申込書 参加選手'!L106,"")</f>
        <v/>
      </c>
      <c r="H104" s="1" t="str">
        <f>IF('申込書 参加選手'!C106&lt;&gt;"",'申込書 参加選手'!M106,"")</f>
        <v/>
      </c>
      <c r="I104" t="str">
        <f>IF(C104&lt;&gt;"",+'申込書 参加選手'!$D$2,"")</f>
        <v/>
      </c>
      <c r="K104" t="str">
        <f>IF(G104&lt;&gt;"",VLOOKUP(G104,'競技区分 (table)'!$A$2:$B$71,2,FALSE),"")</f>
        <v/>
      </c>
      <c r="L104" t="str">
        <f>IF(H104&lt;&gt;"",VLOOKUP(H104,'競技区分 (table)'!$A$2:$B$71,2,FALSE),"")</f>
        <v/>
      </c>
    </row>
    <row r="105" spans="2:12" x14ac:dyDescent="0.2">
      <c r="B105">
        <v>103</v>
      </c>
      <c r="C105" s="1" t="str">
        <f>IF('申込書 参加選手'!C107&lt;&gt;"",+'申込書 参加選手'!C107,"")</f>
        <v/>
      </c>
      <c r="D105" s="1" t="str">
        <f>IF('申込書 参加選手'!D107&lt;&gt;"",+'申込書 参加選手'!D107,"")</f>
        <v/>
      </c>
      <c r="E105" s="1" t="str">
        <f>IF('申込書 参加選手'!E107&lt;&gt;"",+'申込書 参加選手'!E107,"")</f>
        <v/>
      </c>
      <c r="F105" s="1" t="str">
        <f>IF('申込書 参加選手'!F107&lt;&gt;"",+'申込書 参加選手'!F107,"")</f>
        <v/>
      </c>
      <c r="G105" s="1" t="str">
        <f>IF('申込書 参加選手'!C107&lt;&gt;"",'申込書 参加選手'!L107,"")</f>
        <v/>
      </c>
      <c r="H105" s="1" t="str">
        <f>IF('申込書 参加選手'!C107&lt;&gt;"",'申込書 参加選手'!M107,"")</f>
        <v/>
      </c>
      <c r="I105" t="str">
        <f>IF(C105&lt;&gt;"",+'申込書 参加選手'!$D$2,"")</f>
        <v/>
      </c>
      <c r="K105" t="str">
        <f>IF(G105&lt;&gt;"",VLOOKUP(G105,'競技区分 (table)'!$A$2:$B$71,2,FALSE),"")</f>
        <v/>
      </c>
      <c r="L105" t="str">
        <f>IF(H105&lt;&gt;"",VLOOKUP(H105,'競技区分 (table)'!$A$2:$B$71,2,FALSE),"")</f>
        <v/>
      </c>
    </row>
    <row r="106" spans="2:12" x14ac:dyDescent="0.2">
      <c r="B106">
        <v>104</v>
      </c>
      <c r="C106" s="1" t="str">
        <f>IF('申込書 参加選手'!C108&lt;&gt;"",+'申込書 参加選手'!C108,"")</f>
        <v/>
      </c>
      <c r="D106" s="1" t="str">
        <f>IF('申込書 参加選手'!D108&lt;&gt;"",+'申込書 参加選手'!D108,"")</f>
        <v/>
      </c>
      <c r="E106" s="1" t="str">
        <f>IF('申込書 参加選手'!E108&lt;&gt;"",+'申込書 参加選手'!E108,"")</f>
        <v/>
      </c>
      <c r="F106" s="1" t="str">
        <f>IF('申込書 参加選手'!F108&lt;&gt;"",+'申込書 参加選手'!F108,"")</f>
        <v/>
      </c>
      <c r="G106" s="1" t="str">
        <f>IF('申込書 参加選手'!C108&lt;&gt;"",'申込書 参加選手'!L108,"")</f>
        <v/>
      </c>
      <c r="H106" s="1" t="str">
        <f>IF('申込書 参加選手'!C108&lt;&gt;"",'申込書 参加選手'!M108,"")</f>
        <v/>
      </c>
      <c r="I106" t="str">
        <f>IF(C106&lt;&gt;"",+'申込書 参加選手'!$D$2,"")</f>
        <v/>
      </c>
      <c r="K106" t="str">
        <f>IF(G106&lt;&gt;"",VLOOKUP(G106,'競技区分 (table)'!$A$2:$B$71,2,FALSE),"")</f>
        <v/>
      </c>
      <c r="L106" t="str">
        <f>IF(H106&lt;&gt;"",VLOOKUP(H106,'競技区分 (table)'!$A$2:$B$71,2,FALSE),"")</f>
        <v/>
      </c>
    </row>
    <row r="107" spans="2:12" x14ac:dyDescent="0.2">
      <c r="B107">
        <v>105</v>
      </c>
      <c r="C107" s="1" t="str">
        <f>IF('申込書 参加選手'!C109&lt;&gt;"",+'申込書 参加選手'!C109,"")</f>
        <v/>
      </c>
      <c r="D107" s="1" t="str">
        <f>IF('申込書 参加選手'!D109&lt;&gt;"",+'申込書 参加選手'!D109,"")</f>
        <v/>
      </c>
      <c r="E107" s="1" t="str">
        <f>IF('申込書 参加選手'!E109&lt;&gt;"",+'申込書 参加選手'!E109,"")</f>
        <v/>
      </c>
      <c r="F107" s="1" t="str">
        <f>IF('申込書 参加選手'!F109&lt;&gt;"",+'申込書 参加選手'!F109,"")</f>
        <v/>
      </c>
      <c r="G107" s="1" t="str">
        <f>IF('申込書 参加選手'!C109&lt;&gt;"",'申込書 参加選手'!L109,"")</f>
        <v/>
      </c>
      <c r="H107" s="1" t="str">
        <f>IF('申込書 参加選手'!C109&lt;&gt;"",'申込書 参加選手'!M109,"")</f>
        <v/>
      </c>
      <c r="I107" t="str">
        <f>IF(C107&lt;&gt;"",+'申込書 参加選手'!$D$2,"")</f>
        <v/>
      </c>
      <c r="K107" t="str">
        <f>IF(G107&lt;&gt;"",VLOOKUP(G107,'競技区分 (table)'!$A$2:$B$71,2,FALSE),"")</f>
        <v/>
      </c>
      <c r="L107" t="str">
        <f>IF(H107&lt;&gt;"",VLOOKUP(H107,'競技区分 (table)'!$A$2:$B$71,2,FALSE),"")</f>
        <v/>
      </c>
    </row>
    <row r="108" spans="2:12" x14ac:dyDescent="0.2">
      <c r="B108">
        <v>106</v>
      </c>
      <c r="C108" s="1" t="str">
        <f>IF('申込書 参加選手'!C110&lt;&gt;"",+'申込書 参加選手'!C110,"")</f>
        <v/>
      </c>
      <c r="D108" s="1" t="str">
        <f>IF('申込書 参加選手'!D110&lt;&gt;"",+'申込書 参加選手'!D110,"")</f>
        <v/>
      </c>
      <c r="E108" s="1" t="str">
        <f>IF('申込書 参加選手'!E110&lt;&gt;"",+'申込書 参加選手'!E110,"")</f>
        <v/>
      </c>
      <c r="F108" s="1" t="str">
        <f>IF('申込書 参加選手'!F110&lt;&gt;"",+'申込書 参加選手'!F110,"")</f>
        <v/>
      </c>
      <c r="G108" s="1" t="str">
        <f>IF('申込書 参加選手'!C110&lt;&gt;"",'申込書 参加選手'!L110,"")</f>
        <v/>
      </c>
      <c r="H108" s="1" t="str">
        <f>IF('申込書 参加選手'!C110&lt;&gt;"",'申込書 参加選手'!M110,"")</f>
        <v/>
      </c>
      <c r="I108" t="str">
        <f>IF(C108&lt;&gt;"",+'申込書 参加選手'!$D$2,"")</f>
        <v/>
      </c>
      <c r="K108" t="str">
        <f>IF(G108&lt;&gt;"",VLOOKUP(G108,'競技区分 (table)'!$A$2:$B$71,2,FALSE),"")</f>
        <v/>
      </c>
      <c r="L108" t="str">
        <f>IF(H108&lt;&gt;"",VLOOKUP(H108,'競技区分 (table)'!$A$2:$B$71,2,FALSE),"")</f>
        <v/>
      </c>
    </row>
    <row r="109" spans="2:12" x14ac:dyDescent="0.2">
      <c r="B109">
        <v>107</v>
      </c>
      <c r="C109" s="1" t="str">
        <f>IF('申込書 参加選手'!C111&lt;&gt;"",+'申込書 参加選手'!C111,"")</f>
        <v/>
      </c>
      <c r="D109" s="1" t="str">
        <f>IF('申込書 参加選手'!D111&lt;&gt;"",+'申込書 参加選手'!D111,"")</f>
        <v/>
      </c>
      <c r="E109" s="1" t="str">
        <f>IF('申込書 参加選手'!E111&lt;&gt;"",+'申込書 参加選手'!E111,"")</f>
        <v/>
      </c>
      <c r="F109" s="1" t="str">
        <f>IF('申込書 参加選手'!F111&lt;&gt;"",+'申込書 参加選手'!F111,"")</f>
        <v/>
      </c>
      <c r="G109" s="1" t="str">
        <f>IF('申込書 参加選手'!C111&lt;&gt;"",'申込書 参加選手'!L111,"")</f>
        <v/>
      </c>
      <c r="H109" s="1" t="str">
        <f>IF('申込書 参加選手'!C111&lt;&gt;"",'申込書 参加選手'!M111,"")</f>
        <v/>
      </c>
      <c r="I109" t="str">
        <f>IF(C109&lt;&gt;"",+'申込書 参加選手'!$D$2,"")</f>
        <v/>
      </c>
      <c r="K109" t="str">
        <f>IF(G109&lt;&gt;"",VLOOKUP(G109,'競技区分 (table)'!$A$2:$B$71,2,FALSE),"")</f>
        <v/>
      </c>
      <c r="L109" t="str">
        <f>IF(H109&lt;&gt;"",VLOOKUP(H109,'競技区分 (table)'!$A$2:$B$71,2,FALSE),"")</f>
        <v/>
      </c>
    </row>
    <row r="110" spans="2:12" x14ac:dyDescent="0.2">
      <c r="B110">
        <v>108</v>
      </c>
      <c r="C110" s="1" t="str">
        <f>IF('申込書 参加選手'!C112&lt;&gt;"",+'申込書 参加選手'!C112,"")</f>
        <v/>
      </c>
      <c r="D110" s="1" t="str">
        <f>IF('申込書 参加選手'!D112&lt;&gt;"",+'申込書 参加選手'!D112,"")</f>
        <v/>
      </c>
      <c r="E110" s="1" t="str">
        <f>IF('申込書 参加選手'!E112&lt;&gt;"",+'申込書 参加選手'!E112,"")</f>
        <v/>
      </c>
      <c r="F110" s="1" t="str">
        <f>IF('申込書 参加選手'!F112&lt;&gt;"",+'申込書 参加選手'!F112,"")</f>
        <v/>
      </c>
      <c r="G110" s="1" t="str">
        <f>IF('申込書 参加選手'!C112&lt;&gt;"",'申込書 参加選手'!L112,"")</f>
        <v/>
      </c>
      <c r="H110" s="1" t="str">
        <f>IF('申込書 参加選手'!C112&lt;&gt;"",'申込書 参加選手'!M112,"")</f>
        <v/>
      </c>
      <c r="I110" t="str">
        <f>IF(C110&lt;&gt;"",+'申込書 参加選手'!$D$2,"")</f>
        <v/>
      </c>
      <c r="K110" t="str">
        <f>IF(G110&lt;&gt;"",VLOOKUP(G110,'競技区分 (table)'!$A$2:$B$71,2,FALSE),"")</f>
        <v/>
      </c>
      <c r="L110" t="str">
        <f>IF(H110&lt;&gt;"",VLOOKUP(H110,'競技区分 (table)'!$A$2:$B$71,2,FALSE),"")</f>
        <v/>
      </c>
    </row>
    <row r="111" spans="2:12" x14ac:dyDescent="0.2">
      <c r="B111">
        <v>109</v>
      </c>
      <c r="C111" s="1" t="str">
        <f>IF('申込書 参加選手'!C113&lt;&gt;"",+'申込書 参加選手'!C113,"")</f>
        <v/>
      </c>
      <c r="D111" s="1" t="str">
        <f>IF('申込書 参加選手'!D113&lt;&gt;"",+'申込書 参加選手'!D113,"")</f>
        <v/>
      </c>
      <c r="E111" s="1" t="str">
        <f>IF('申込書 参加選手'!E113&lt;&gt;"",+'申込書 参加選手'!E113,"")</f>
        <v/>
      </c>
      <c r="F111" s="1" t="str">
        <f>IF('申込書 参加選手'!F113&lt;&gt;"",+'申込書 参加選手'!F113,"")</f>
        <v/>
      </c>
      <c r="G111" s="1" t="str">
        <f>IF('申込書 参加選手'!C113&lt;&gt;"",'申込書 参加選手'!L113,"")</f>
        <v/>
      </c>
      <c r="H111" s="1" t="str">
        <f>IF('申込書 参加選手'!C113&lt;&gt;"",'申込書 参加選手'!M113,"")</f>
        <v/>
      </c>
      <c r="I111" t="str">
        <f>IF(C111&lt;&gt;"",+'申込書 参加選手'!$D$2,"")</f>
        <v/>
      </c>
      <c r="K111" t="str">
        <f>IF(G111&lt;&gt;"",VLOOKUP(G111,'競技区分 (table)'!$A$2:$B$71,2,FALSE),"")</f>
        <v/>
      </c>
      <c r="L111" t="str">
        <f>IF(H111&lt;&gt;"",VLOOKUP(H111,'競技区分 (table)'!$A$2:$B$71,2,FALSE),"")</f>
        <v/>
      </c>
    </row>
    <row r="112" spans="2:12" x14ac:dyDescent="0.2">
      <c r="B112">
        <v>110</v>
      </c>
      <c r="C112" s="1" t="str">
        <f>IF('申込書 参加選手'!C114&lt;&gt;"",+'申込書 参加選手'!C114,"")</f>
        <v/>
      </c>
      <c r="D112" s="1" t="str">
        <f>IF('申込書 参加選手'!D114&lt;&gt;"",+'申込書 参加選手'!D114,"")</f>
        <v/>
      </c>
      <c r="E112" s="1" t="str">
        <f>IF('申込書 参加選手'!E114&lt;&gt;"",+'申込書 参加選手'!E114,"")</f>
        <v/>
      </c>
      <c r="F112" s="1" t="str">
        <f>IF('申込書 参加選手'!F114&lt;&gt;"",+'申込書 参加選手'!F114,"")</f>
        <v/>
      </c>
      <c r="G112" s="1" t="str">
        <f>IF('申込書 参加選手'!C114&lt;&gt;"",'申込書 参加選手'!L114,"")</f>
        <v/>
      </c>
      <c r="H112" s="1" t="str">
        <f>IF('申込書 参加選手'!C114&lt;&gt;"",'申込書 参加選手'!M114,"")</f>
        <v/>
      </c>
      <c r="I112" t="str">
        <f>IF(C112&lt;&gt;"",+'申込書 参加選手'!$D$2,"")</f>
        <v/>
      </c>
      <c r="K112" t="str">
        <f>IF(G112&lt;&gt;"",VLOOKUP(G112,'競技区分 (table)'!$A$2:$B$71,2,FALSE),"")</f>
        <v/>
      </c>
      <c r="L112" t="str">
        <f>IF(H112&lt;&gt;"",VLOOKUP(H112,'競技区分 (table)'!$A$2:$B$71,2,FALSE),"")</f>
        <v/>
      </c>
    </row>
    <row r="113" spans="2:12" x14ac:dyDescent="0.2">
      <c r="B113">
        <v>111</v>
      </c>
      <c r="C113" s="1" t="str">
        <f>IF('申込書 参加選手'!C115&lt;&gt;"",+'申込書 参加選手'!C115,"")</f>
        <v/>
      </c>
      <c r="D113" s="1" t="str">
        <f>IF('申込書 参加選手'!D115&lt;&gt;"",+'申込書 参加選手'!D115,"")</f>
        <v/>
      </c>
      <c r="E113" s="1" t="str">
        <f>IF('申込書 参加選手'!E115&lt;&gt;"",+'申込書 参加選手'!E115,"")</f>
        <v/>
      </c>
      <c r="F113" s="1" t="str">
        <f>IF('申込書 参加選手'!F115&lt;&gt;"",+'申込書 参加選手'!F115,"")</f>
        <v/>
      </c>
      <c r="G113" s="1" t="str">
        <f>IF('申込書 参加選手'!C115&lt;&gt;"",'申込書 参加選手'!L115,"")</f>
        <v/>
      </c>
      <c r="H113" s="1" t="str">
        <f>IF('申込書 参加選手'!C115&lt;&gt;"",'申込書 参加選手'!M115,"")</f>
        <v/>
      </c>
      <c r="I113" t="str">
        <f>IF(C113&lt;&gt;"",+'申込書 参加選手'!$D$2,"")</f>
        <v/>
      </c>
      <c r="K113" t="str">
        <f>IF(G113&lt;&gt;"",VLOOKUP(G113,'競技区分 (table)'!$A$2:$B$71,2,FALSE),"")</f>
        <v/>
      </c>
      <c r="L113" t="str">
        <f>IF(H113&lt;&gt;"",VLOOKUP(H113,'競技区分 (table)'!$A$2:$B$71,2,FALSE),"")</f>
        <v/>
      </c>
    </row>
    <row r="114" spans="2:12" x14ac:dyDescent="0.2">
      <c r="B114">
        <v>112</v>
      </c>
      <c r="C114" s="1" t="str">
        <f>IF('申込書 参加選手'!C116&lt;&gt;"",+'申込書 参加選手'!C116,"")</f>
        <v/>
      </c>
      <c r="D114" s="1" t="str">
        <f>IF('申込書 参加選手'!D116&lt;&gt;"",+'申込書 参加選手'!D116,"")</f>
        <v/>
      </c>
      <c r="E114" s="1" t="str">
        <f>IF('申込書 参加選手'!E116&lt;&gt;"",+'申込書 参加選手'!E116,"")</f>
        <v/>
      </c>
      <c r="F114" s="1" t="str">
        <f>IF('申込書 参加選手'!F116&lt;&gt;"",+'申込書 参加選手'!F116,"")</f>
        <v/>
      </c>
      <c r="G114" s="1" t="str">
        <f>IF('申込書 参加選手'!C116&lt;&gt;"",'申込書 参加選手'!L116,"")</f>
        <v/>
      </c>
      <c r="H114" s="1" t="str">
        <f>IF('申込書 参加選手'!C116&lt;&gt;"",'申込書 参加選手'!M116,"")</f>
        <v/>
      </c>
      <c r="I114" t="str">
        <f>IF(C114&lt;&gt;"",+'申込書 参加選手'!$D$2,"")</f>
        <v/>
      </c>
      <c r="K114" t="str">
        <f>IF(G114&lt;&gt;"",VLOOKUP(G114,'競技区分 (table)'!$A$2:$B$71,2,FALSE),"")</f>
        <v/>
      </c>
      <c r="L114" t="str">
        <f>IF(H114&lt;&gt;"",VLOOKUP(H114,'競技区分 (table)'!$A$2:$B$71,2,FALSE),"")</f>
        <v/>
      </c>
    </row>
    <row r="115" spans="2:12" x14ac:dyDescent="0.2">
      <c r="B115">
        <v>113</v>
      </c>
      <c r="C115" s="1" t="str">
        <f>IF('申込書 参加選手'!C117&lt;&gt;"",+'申込書 参加選手'!C117,"")</f>
        <v/>
      </c>
      <c r="D115" s="1" t="str">
        <f>IF('申込書 参加選手'!D117&lt;&gt;"",+'申込書 参加選手'!D117,"")</f>
        <v/>
      </c>
      <c r="E115" s="1" t="str">
        <f>IF('申込書 参加選手'!E117&lt;&gt;"",+'申込書 参加選手'!E117,"")</f>
        <v/>
      </c>
      <c r="F115" s="1" t="str">
        <f>IF('申込書 参加選手'!F117&lt;&gt;"",+'申込書 参加選手'!F117,"")</f>
        <v/>
      </c>
      <c r="G115" s="1" t="str">
        <f>IF('申込書 参加選手'!C117&lt;&gt;"",'申込書 参加選手'!L117,"")</f>
        <v/>
      </c>
      <c r="H115" s="1" t="str">
        <f>IF('申込書 参加選手'!C117&lt;&gt;"",'申込書 参加選手'!M117,"")</f>
        <v/>
      </c>
      <c r="I115" t="str">
        <f>IF(C115&lt;&gt;"",+'申込書 参加選手'!$D$2,"")</f>
        <v/>
      </c>
      <c r="K115" t="str">
        <f>IF(G115&lt;&gt;"",VLOOKUP(G115,'競技区分 (table)'!$A$2:$B$71,2,FALSE),"")</f>
        <v/>
      </c>
      <c r="L115" t="str">
        <f>IF(H115&lt;&gt;"",VLOOKUP(H115,'競技区分 (table)'!$A$2:$B$71,2,FALSE),"")</f>
        <v/>
      </c>
    </row>
    <row r="116" spans="2:12" x14ac:dyDescent="0.2">
      <c r="B116">
        <v>114</v>
      </c>
      <c r="C116" s="1" t="str">
        <f>IF('申込書 参加選手'!C118&lt;&gt;"",+'申込書 参加選手'!C118,"")</f>
        <v/>
      </c>
      <c r="D116" s="1" t="str">
        <f>IF('申込書 参加選手'!D118&lt;&gt;"",+'申込書 参加選手'!D118,"")</f>
        <v/>
      </c>
      <c r="E116" s="1" t="str">
        <f>IF('申込書 参加選手'!E118&lt;&gt;"",+'申込書 参加選手'!E118,"")</f>
        <v/>
      </c>
      <c r="F116" s="1" t="str">
        <f>IF('申込書 参加選手'!F118&lt;&gt;"",+'申込書 参加選手'!F118,"")</f>
        <v/>
      </c>
      <c r="G116" s="1" t="str">
        <f>IF('申込書 参加選手'!C118&lt;&gt;"",'申込書 参加選手'!L118,"")</f>
        <v/>
      </c>
      <c r="H116" s="1" t="str">
        <f>IF('申込書 参加選手'!C118&lt;&gt;"",'申込書 参加選手'!M118,"")</f>
        <v/>
      </c>
      <c r="I116" t="str">
        <f>IF(C116&lt;&gt;"",+'申込書 参加選手'!$D$2,"")</f>
        <v/>
      </c>
      <c r="K116" t="str">
        <f>IF(G116&lt;&gt;"",VLOOKUP(G116,'競技区分 (table)'!$A$2:$B$71,2,FALSE),"")</f>
        <v/>
      </c>
      <c r="L116" t="str">
        <f>IF(H116&lt;&gt;"",VLOOKUP(H116,'競技区分 (table)'!$A$2:$B$71,2,FALSE),"")</f>
        <v/>
      </c>
    </row>
    <row r="117" spans="2:12" x14ac:dyDescent="0.2">
      <c r="B117">
        <v>115</v>
      </c>
      <c r="C117" s="1" t="str">
        <f>IF('申込書 参加選手'!C119&lt;&gt;"",+'申込書 参加選手'!C119,"")</f>
        <v/>
      </c>
      <c r="D117" s="1" t="str">
        <f>IF('申込書 参加選手'!D119&lt;&gt;"",+'申込書 参加選手'!D119,"")</f>
        <v/>
      </c>
      <c r="E117" s="1" t="str">
        <f>IF('申込書 参加選手'!E119&lt;&gt;"",+'申込書 参加選手'!E119,"")</f>
        <v/>
      </c>
      <c r="F117" s="1" t="str">
        <f>IF('申込書 参加選手'!F119&lt;&gt;"",+'申込書 参加選手'!F119,"")</f>
        <v/>
      </c>
      <c r="G117" s="1" t="str">
        <f>IF('申込書 参加選手'!C119&lt;&gt;"",'申込書 参加選手'!L119,"")</f>
        <v/>
      </c>
      <c r="H117" s="1" t="str">
        <f>IF('申込書 参加選手'!C119&lt;&gt;"",'申込書 参加選手'!M119,"")</f>
        <v/>
      </c>
      <c r="I117" t="str">
        <f>IF(C117&lt;&gt;"",+'申込書 参加選手'!$D$2,"")</f>
        <v/>
      </c>
      <c r="K117" t="str">
        <f>IF(G117&lt;&gt;"",VLOOKUP(G117,'競技区分 (table)'!$A$2:$B$71,2,FALSE),"")</f>
        <v/>
      </c>
      <c r="L117" t="str">
        <f>IF(H117&lt;&gt;"",VLOOKUP(H117,'競技区分 (table)'!$A$2:$B$71,2,FALSE),"")</f>
        <v/>
      </c>
    </row>
    <row r="118" spans="2:12" x14ac:dyDescent="0.2">
      <c r="B118">
        <v>116</v>
      </c>
      <c r="C118" s="1" t="str">
        <f>IF('申込書 参加選手'!C120&lt;&gt;"",+'申込書 参加選手'!C120,"")</f>
        <v/>
      </c>
      <c r="D118" s="1" t="str">
        <f>IF('申込書 参加選手'!D120&lt;&gt;"",+'申込書 参加選手'!D120,"")</f>
        <v/>
      </c>
      <c r="E118" s="1" t="str">
        <f>IF('申込書 参加選手'!E120&lt;&gt;"",+'申込書 参加選手'!E120,"")</f>
        <v/>
      </c>
      <c r="F118" s="1" t="str">
        <f>IF('申込書 参加選手'!F120&lt;&gt;"",+'申込書 参加選手'!F120,"")</f>
        <v/>
      </c>
      <c r="G118" s="1" t="str">
        <f>IF('申込書 参加選手'!C120&lt;&gt;"",'申込書 参加選手'!L120,"")</f>
        <v/>
      </c>
      <c r="H118" s="1" t="str">
        <f>IF('申込書 参加選手'!C120&lt;&gt;"",'申込書 参加選手'!M120,"")</f>
        <v/>
      </c>
      <c r="I118" t="str">
        <f>IF(C118&lt;&gt;"",+'申込書 参加選手'!$D$2,"")</f>
        <v/>
      </c>
      <c r="K118" t="str">
        <f>IF(G118&lt;&gt;"",VLOOKUP(G118,'競技区分 (table)'!$A$2:$B$71,2,FALSE),"")</f>
        <v/>
      </c>
      <c r="L118" t="str">
        <f>IF(H118&lt;&gt;"",VLOOKUP(H118,'競技区分 (table)'!$A$2:$B$71,2,FALSE),"")</f>
        <v/>
      </c>
    </row>
    <row r="119" spans="2:12" x14ac:dyDescent="0.2">
      <c r="B119">
        <v>117</v>
      </c>
      <c r="C119" s="1" t="str">
        <f>IF('申込書 参加選手'!C121&lt;&gt;"",+'申込書 参加選手'!C121,"")</f>
        <v/>
      </c>
      <c r="D119" s="1" t="str">
        <f>IF('申込書 参加選手'!D121&lt;&gt;"",+'申込書 参加選手'!D121,"")</f>
        <v/>
      </c>
      <c r="E119" s="1" t="str">
        <f>IF('申込書 参加選手'!E121&lt;&gt;"",+'申込書 参加選手'!E121,"")</f>
        <v/>
      </c>
      <c r="F119" s="1" t="str">
        <f>IF('申込書 参加選手'!F121&lt;&gt;"",+'申込書 参加選手'!F121,"")</f>
        <v/>
      </c>
      <c r="G119" s="1" t="str">
        <f>IF('申込書 参加選手'!C121&lt;&gt;"",'申込書 参加選手'!L121,"")</f>
        <v/>
      </c>
      <c r="H119" s="1" t="str">
        <f>IF('申込書 参加選手'!C121&lt;&gt;"",'申込書 参加選手'!M121,"")</f>
        <v/>
      </c>
      <c r="I119" t="str">
        <f>IF(C119&lt;&gt;"",+'申込書 参加選手'!$D$2,"")</f>
        <v/>
      </c>
      <c r="K119" t="str">
        <f>IF(G119&lt;&gt;"",VLOOKUP(G119,'競技区分 (table)'!$A$2:$B$71,2,FALSE),"")</f>
        <v/>
      </c>
      <c r="L119" t="str">
        <f>IF(H119&lt;&gt;"",VLOOKUP(H119,'競技区分 (table)'!$A$2:$B$71,2,FALSE),"")</f>
        <v/>
      </c>
    </row>
    <row r="120" spans="2:12" x14ac:dyDescent="0.2">
      <c r="B120">
        <v>118</v>
      </c>
      <c r="C120" s="1" t="str">
        <f>IF('申込書 参加選手'!C122&lt;&gt;"",+'申込書 参加選手'!C122,"")</f>
        <v/>
      </c>
      <c r="D120" s="1" t="str">
        <f>IF('申込書 参加選手'!D122&lt;&gt;"",+'申込書 参加選手'!D122,"")</f>
        <v/>
      </c>
      <c r="E120" s="1" t="str">
        <f>IF('申込書 参加選手'!E122&lt;&gt;"",+'申込書 参加選手'!E122,"")</f>
        <v/>
      </c>
      <c r="F120" s="1" t="str">
        <f>IF('申込書 参加選手'!F122&lt;&gt;"",+'申込書 参加選手'!F122,"")</f>
        <v/>
      </c>
      <c r="G120" s="1" t="str">
        <f>IF('申込書 参加選手'!C122&lt;&gt;"",'申込書 参加選手'!L122,"")</f>
        <v/>
      </c>
      <c r="H120" s="1" t="str">
        <f>IF('申込書 参加選手'!C122&lt;&gt;"",'申込書 参加選手'!M122,"")</f>
        <v/>
      </c>
      <c r="I120" t="str">
        <f>IF(C120&lt;&gt;"",+'申込書 参加選手'!$D$2,"")</f>
        <v/>
      </c>
      <c r="K120" t="str">
        <f>IF(G120&lt;&gt;"",VLOOKUP(G120,'競技区分 (table)'!$A$2:$B$71,2,FALSE),"")</f>
        <v/>
      </c>
      <c r="L120" t="str">
        <f>IF(H120&lt;&gt;"",VLOOKUP(H120,'競技区分 (table)'!$A$2:$B$71,2,FALSE),"")</f>
        <v/>
      </c>
    </row>
    <row r="121" spans="2:12" x14ac:dyDescent="0.2">
      <c r="B121">
        <v>119</v>
      </c>
      <c r="C121" s="1" t="str">
        <f>IF('申込書 参加選手'!C123&lt;&gt;"",+'申込書 参加選手'!C123,"")</f>
        <v/>
      </c>
      <c r="D121" s="1" t="str">
        <f>IF('申込書 参加選手'!D123&lt;&gt;"",+'申込書 参加選手'!D123,"")</f>
        <v/>
      </c>
      <c r="E121" s="1" t="str">
        <f>IF('申込書 参加選手'!E123&lt;&gt;"",+'申込書 参加選手'!E123,"")</f>
        <v/>
      </c>
      <c r="F121" s="1" t="str">
        <f>IF('申込書 参加選手'!F123&lt;&gt;"",+'申込書 参加選手'!F123,"")</f>
        <v/>
      </c>
      <c r="G121" s="1" t="str">
        <f>IF('申込書 参加選手'!C123&lt;&gt;"",'申込書 参加選手'!L123,"")</f>
        <v/>
      </c>
      <c r="H121" s="1" t="str">
        <f>IF('申込書 参加選手'!C123&lt;&gt;"",'申込書 参加選手'!M123,"")</f>
        <v/>
      </c>
      <c r="I121" t="str">
        <f>IF(C121&lt;&gt;"",+'申込書 参加選手'!$D$2,"")</f>
        <v/>
      </c>
      <c r="K121" t="str">
        <f>IF(G121&lt;&gt;"",VLOOKUP(G121,'競技区分 (table)'!$A$2:$B$71,2,FALSE),"")</f>
        <v/>
      </c>
      <c r="L121" t="str">
        <f>IF(H121&lt;&gt;"",VLOOKUP(H121,'競技区分 (table)'!$A$2:$B$71,2,FALSE),"")</f>
        <v/>
      </c>
    </row>
    <row r="122" spans="2:12" x14ac:dyDescent="0.2">
      <c r="B122">
        <v>120</v>
      </c>
      <c r="C122" s="1" t="str">
        <f>IF('申込書 参加選手'!C124&lt;&gt;"",+'申込書 参加選手'!C124,"")</f>
        <v/>
      </c>
      <c r="D122" s="1" t="str">
        <f>IF('申込書 参加選手'!D124&lt;&gt;"",+'申込書 参加選手'!D124,"")</f>
        <v/>
      </c>
      <c r="E122" s="1" t="str">
        <f>IF('申込書 参加選手'!E124&lt;&gt;"",+'申込書 参加選手'!E124,"")</f>
        <v/>
      </c>
      <c r="F122" s="1" t="str">
        <f>IF('申込書 参加選手'!F124&lt;&gt;"",+'申込書 参加選手'!F124,"")</f>
        <v/>
      </c>
      <c r="G122" s="1" t="str">
        <f>IF('申込書 参加選手'!C124&lt;&gt;"",'申込書 参加選手'!L124,"")</f>
        <v/>
      </c>
      <c r="H122" s="1" t="str">
        <f>IF('申込書 参加選手'!C124&lt;&gt;"",'申込書 参加選手'!M124,"")</f>
        <v/>
      </c>
      <c r="I122" t="str">
        <f>IF(C122&lt;&gt;"",+'申込書 参加選手'!$D$2,"")</f>
        <v/>
      </c>
      <c r="K122" t="str">
        <f>IF(G122&lt;&gt;"",VLOOKUP(G122,'競技区分 (table)'!$A$2:$B$71,2,FALSE),"")</f>
        <v/>
      </c>
      <c r="L122" t="str">
        <f>IF(H122&lt;&gt;"",VLOOKUP(H122,'競技区分 (table)'!$A$2:$B$71,2,FALSE),"")</f>
        <v/>
      </c>
    </row>
    <row r="123" spans="2:12" ht="13.5" customHeight="1" x14ac:dyDescent="0.2">
      <c r="K123" t="str">
        <f>IF(G123&lt;&gt;"",VLOOKUP(G123,'競技区分 (table)'!$A$2:$B$71,2,FALSE),"")</f>
        <v/>
      </c>
      <c r="L123" t="str">
        <f>IF(H123&lt;&gt;"",VLOOKUP(H123,'競技区分 (table)'!$A$2:$B$71,2,FALSE),"")</f>
        <v/>
      </c>
    </row>
  </sheetData>
  <sheetProtection sheet="1" objects="1" scenarios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B2:J14"/>
  <sheetViews>
    <sheetView workbookViewId="0">
      <selection activeCell="I26" sqref="I26"/>
    </sheetView>
  </sheetViews>
  <sheetFormatPr defaultRowHeight="13.2" x14ac:dyDescent="0.2"/>
  <sheetData>
    <row r="2" spans="2:10" x14ac:dyDescent="0.2">
      <c r="B2" t="s">
        <v>7</v>
      </c>
      <c r="C2" t="s">
        <v>1</v>
      </c>
      <c r="F2" t="s">
        <v>36</v>
      </c>
      <c r="G2">
        <v>3</v>
      </c>
      <c r="I2" t="s">
        <v>22</v>
      </c>
      <c r="J2">
        <v>2</v>
      </c>
    </row>
    <row r="3" spans="2:10" x14ac:dyDescent="0.2">
      <c r="B3" t="s">
        <v>541</v>
      </c>
      <c r="C3" t="s">
        <v>35</v>
      </c>
      <c r="F3" t="s">
        <v>37</v>
      </c>
      <c r="G3">
        <v>4</v>
      </c>
      <c r="I3" t="s">
        <v>23</v>
      </c>
      <c r="J3">
        <v>11</v>
      </c>
    </row>
    <row r="4" spans="2:10" x14ac:dyDescent="0.2">
      <c r="B4" t="s">
        <v>8</v>
      </c>
      <c r="C4" t="s">
        <v>36</v>
      </c>
      <c r="F4" t="s">
        <v>38</v>
      </c>
      <c r="G4">
        <v>5</v>
      </c>
      <c r="I4" t="s">
        <v>24</v>
      </c>
      <c r="J4">
        <v>10</v>
      </c>
    </row>
    <row r="5" spans="2:10" x14ac:dyDescent="0.2">
      <c r="B5" t="s">
        <v>22</v>
      </c>
      <c r="C5" t="s">
        <v>37</v>
      </c>
      <c r="F5" t="s">
        <v>39</v>
      </c>
      <c r="G5">
        <v>6</v>
      </c>
      <c r="I5" t="s">
        <v>52</v>
      </c>
      <c r="J5">
        <v>13</v>
      </c>
    </row>
    <row r="6" spans="2:10" x14ac:dyDescent="0.2">
      <c r="B6" t="s">
        <v>31</v>
      </c>
      <c r="C6" t="s">
        <v>38</v>
      </c>
      <c r="F6" t="s">
        <v>40</v>
      </c>
      <c r="G6">
        <v>7</v>
      </c>
      <c r="I6" t="s">
        <v>25</v>
      </c>
      <c r="J6">
        <v>9</v>
      </c>
    </row>
    <row r="7" spans="2:10" x14ac:dyDescent="0.2">
      <c r="B7" t="s">
        <v>30</v>
      </c>
      <c r="C7" t="s">
        <v>39</v>
      </c>
      <c r="F7" t="s">
        <v>41</v>
      </c>
      <c r="G7">
        <v>8</v>
      </c>
      <c r="I7" t="s">
        <v>26</v>
      </c>
      <c r="J7">
        <v>8</v>
      </c>
    </row>
    <row r="8" spans="2:10" x14ac:dyDescent="0.2">
      <c r="B8" t="s">
        <v>29</v>
      </c>
      <c r="C8" t="s">
        <v>40</v>
      </c>
      <c r="F8" t="s">
        <v>42</v>
      </c>
      <c r="G8">
        <v>9</v>
      </c>
      <c r="I8" t="s">
        <v>27</v>
      </c>
      <c r="J8">
        <v>7</v>
      </c>
    </row>
    <row r="9" spans="2:10" x14ac:dyDescent="0.2">
      <c r="B9" t="s">
        <v>28</v>
      </c>
      <c r="C9" t="s">
        <v>41</v>
      </c>
      <c r="F9" t="s">
        <v>43</v>
      </c>
      <c r="G9">
        <v>10</v>
      </c>
      <c r="I9" t="s">
        <v>28</v>
      </c>
      <c r="J9">
        <v>6</v>
      </c>
    </row>
    <row r="10" spans="2:10" x14ac:dyDescent="0.2">
      <c r="B10" t="s">
        <v>27</v>
      </c>
      <c r="C10" t="s">
        <v>42</v>
      </c>
      <c r="F10" t="s">
        <v>44</v>
      </c>
      <c r="G10">
        <v>11</v>
      </c>
      <c r="I10" t="s">
        <v>29</v>
      </c>
      <c r="J10">
        <v>5</v>
      </c>
    </row>
    <row r="11" spans="2:10" x14ac:dyDescent="0.2">
      <c r="B11" t="s">
        <v>26</v>
      </c>
      <c r="C11" t="s">
        <v>43</v>
      </c>
      <c r="F11" t="s">
        <v>1</v>
      </c>
      <c r="G11">
        <v>1</v>
      </c>
      <c r="I11" t="s">
        <v>30</v>
      </c>
      <c r="J11">
        <v>4</v>
      </c>
    </row>
    <row r="12" spans="2:10" x14ac:dyDescent="0.2">
      <c r="B12" t="s">
        <v>25</v>
      </c>
      <c r="C12" t="s">
        <v>44</v>
      </c>
      <c r="F12" t="s">
        <v>35</v>
      </c>
      <c r="G12">
        <v>2</v>
      </c>
      <c r="I12" t="s">
        <v>31</v>
      </c>
      <c r="J12">
        <v>3</v>
      </c>
    </row>
    <row r="13" spans="2:10" x14ac:dyDescent="0.2">
      <c r="B13" t="s">
        <v>24</v>
      </c>
      <c r="C13" t="s">
        <v>462</v>
      </c>
      <c r="F13" t="s">
        <v>462</v>
      </c>
      <c r="G13">
        <v>12</v>
      </c>
      <c r="I13" t="s">
        <v>7</v>
      </c>
      <c r="J13">
        <v>12</v>
      </c>
    </row>
    <row r="14" spans="2:10" x14ac:dyDescent="0.2">
      <c r="B14" t="s">
        <v>23</v>
      </c>
      <c r="I14" t="s">
        <v>8</v>
      </c>
      <c r="J14">
        <v>1</v>
      </c>
    </row>
  </sheetData>
  <sheetProtection sheet="1" objects="1" scenarios="1"/>
  <sortState xmlns:xlrd2="http://schemas.microsoft.com/office/spreadsheetml/2017/richdata2" ref="I4:J16">
    <sortCondition ref="I4:I16"/>
  </sortState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09"/>
  <sheetViews>
    <sheetView workbookViewId="0">
      <pane xSplit="4" ySplit="1" topLeftCell="E2" activePane="bottomRight" state="frozen"/>
      <selection activeCell="I26" sqref="I26"/>
      <selection pane="topRight" activeCell="I26" sqref="I26"/>
      <selection pane="bottomLeft" activeCell="I26" sqref="I26"/>
      <selection pane="bottomRight" activeCell="F16" sqref="F16"/>
    </sheetView>
  </sheetViews>
  <sheetFormatPr defaultColWidth="6.44140625" defaultRowHeight="13.2" x14ac:dyDescent="0.2"/>
  <sheetData>
    <row r="1" spans="1:26" x14ac:dyDescent="0.2">
      <c r="A1" t="s">
        <v>152</v>
      </c>
      <c r="B1" t="s">
        <v>49</v>
      </c>
      <c r="C1" t="s">
        <v>50</v>
      </c>
      <c r="E1" t="s">
        <v>49</v>
      </c>
      <c r="F1" t="s">
        <v>50</v>
      </c>
      <c r="G1" t="s">
        <v>136</v>
      </c>
      <c r="H1" t="s">
        <v>21</v>
      </c>
      <c r="I1" t="s">
        <v>137</v>
      </c>
      <c r="K1" t="s">
        <v>453</v>
      </c>
      <c r="L1" t="s">
        <v>452</v>
      </c>
      <c r="M1" t="s">
        <v>454</v>
      </c>
      <c r="P1" t="s">
        <v>50</v>
      </c>
      <c r="Q1" t="s">
        <v>50</v>
      </c>
    </row>
    <row r="2" spans="1:26" x14ac:dyDescent="0.2">
      <c r="A2" t="s">
        <v>153</v>
      </c>
      <c r="B2">
        <v>1</v>
      </c>
      <c r="C2">
        <v>51</v>
      </c>
      <c r="D2">
        <v>1</v>
      </c>
      <c r="E2" t="s">
        <v>140</v>
      </c>
      <c r="F2" t="s">
        <v>140</v>
      </c>
      <c r="G2">
        <v>1</v>
      </c>
      <c r="H2">
        <v>1</v>
      </c>
      <c r="I2">
        <v>1</v>
      </c>
      <c r="K2" s="1" t="str">
        <f t="shared" ref="K2:K65" si="0">VLOOKUP(G2,$Y$17:$Z$28,2,FALSE)</f>
        <v>年中</v>
      </c>
      <c r="L2" s="1" t="str">
        <f t="shared" ref="L2:L65" si="1">VLOOKUP(I2,$Y$2:$Z$14,2,FALSE)</f>
        <v>無級</v>
      </c>
      <c r="M2" t="str">
        <f t="shared" ref="M2:M65" si="2">CONCATENATE(G2,0,H2,0,I2)</f>
        <v>10101</v>
      </c>
      <c r="P2">
        <v>51</v>
      </c>
      <c r="Q2">
        <v>32</v>
      </c>
      <c r="S2">
        <f>51-32</f>
        <v>19</v>
      </c>
      <c r="Y2">
        <v>1</v>
      </c>
      <c r="Z2" t="s">
        <v>8</v>
      </c>
    </row>
    <row r="3" spans="1:26" x14ac:dyDescent="0.2">
      <c r="A3" t="s">
        <v>154</v>
      </c>
      <c r="B3">
        <v>1</v>
      </c>
      <c r="C3">
        <v>51</v>
      </c>
      <c r="D3">
        <v>2</v>
      </c>
      <c r="E3" t="s">
        <v>140</v>
      </c>
      <c r="F3" t="s">
        <v>140</v>
      </c>
      <c r="G3">
        <v>1</v>
      </c>
      <c r="H3">
        <v>1</v>
      </c>
      <c r="I3">
        <v>2</v>
      </c>
      <c r="K3" s="1" t="str">
        <f t="shared" si="0"/>
        <v>年中</v>
      </c>
      <c r="L3" s="1" t="str">
        <f t="shared" si="1"/>
        <v>１０級</v>
      </c>
      <c r="M3" t="str">
        <f t="shared" si="2"/>
        <v>10102</v>
      </c>
      <c r="P3">
        <v>51</v>
      </c>
      <c r="Q3">
        <v>32</v>
      </c>
      <c r="Y3">
        <v>2</v>
      </c>
      <c r="Z3" t="s">
        <v>22</v>
      </c>
    </row>
    <row r="4" spans="1:26" x14ac:dyDescent="0.2">
      <c r="A4" t="s">
        <v>155</v>
      </c>
      <c r="B4">
        <v>1</v>
      </c>
      <c r="C4">
        <v>51</v>
      </c>
      <c r="D4">
        <v>3</v>
      </c>
      <c r="E4" t="s">
        <v>140</v>
      </c>
      <c r="F4" t="s">
        <v>140</v>
      </c>
      <c r="G4">
        <v>1</v>
      </c>
      <c r="H4">
        <v>1</v>
      </c>
      <c r="I4">
        <v>3</v>
      </c>
      <c r="K4" s="1" t="str">
        <f t="shared" si="0"/>
        <v>年中</v>
      </c>
      <c r="L4" s="1" t="str">
        <f t="shared" si="1"/>
        <v>９級</v>
      </c>
      <c r="M4" t="str">
        <f t="shared" si="2"/>
        <v>10103</v>
      </c>
      <c r="P4">
        <v>51</v>
      </c>
      <c r="Q4">
        <v>32</v>
      </c>
      <c r="Y4">
        <v>3</v>
      </c>
      <c r="Z4" t="s">
        <v>31</v>
      </c>
    </row>
    <row r="5" spans="1:26" x14ac:dyDescent="0.2">
      <c r="A5" t="s">
        <v>156</v>
      </c>
      <c r="B5">
        <v>1</v>
      </c>
      <c r="C5">
        <v>51</v>
      </c>
      <c r="D5">
        <v>4</v>
      </c>
      <c r="E5" t="s">
        <v>140</v>
      </c>
      <c r="F5" t="s">
        <v>140</v>
      </c>
      <c r="G5">
        <v>1</v>
      </c>
      <c r="H5">
        <v>1</v>
      </c>
      <c r="I5">
        <v>4</v>
      </c>
      <c r="K5" s="1" t="str">
        <f t="shared" si="0"/>
        <v>年中</v>
      </c>
      <c r="L5" s="1" t="str">
        <f t="shared" si="1"/>
        <v>８級</v>
      </c>
      <c r="M5" t="str">
        <f t="shared" si="2"/>
        <v>10104</v>
      </c>
      <c r="P5">
        <v>51</v>
      </c>
      <c r="Q5">
        <v>32</v>
      </c>
      <c r="Y5">
        <v>4</v>
      </c>
      <c r="Z5" t="s">
        <v>30</v>
      </c>
    </row>
    <row r="6" spans="1:26" x14ac:dyDescent="0.2">
      <c r="A6" t="s">
        <v>157</v>
      </c>
      <c r="B6">
        <v>1</v>
      </c>
      <c r="C6">
        <v>51</v>
      </c>
      <c r="D6">
        <v>5</v>
      </c>
      <c r="E6" t="s">
        <v>140</v>
      </c>
      <c r="F6" t="s">
        <v>140</v>
      </c>
      <c r="G6">
        <v>1</v>
      </c>
      <c r="H6">
        <v>1</v>
      </c>
      <c r="I6">
        <v>5</v>
      </c>
      <c r="K6" s="1" t="str">
        <f t="shared" si="0"/>
        <v>年中</v>
      </c>
      <c r="L6" s="1" t="str">
        <f t="shared" si="1"/>
        <v>７級</v>
      </c>
      <c r="M6" t="str">
        <f t="shared" si="2"/>
        <v>10105</v>
      </c>
      <c r="P6">
        <v>51</v>
      </c>
      <c r="Q6">
        <v>32</v>
      </c>
      <c r="Y6">
        <v>5</v>
      </c>
      <c r="Z6" t="s">
        <v>29</v>
      </c>
    </row>
    <row r="7" spans="1:26" x14ac:dyDescent="0.2">
      <c r="A7" t="s">
        <v>158</v>
      </c>
      <c r="B7">
        <v>1</v>
      </c>
      <c r="C7">
        <v>51</v>
      </c>
      <c r="D7">
        <v>6</v>
      </c>
      <c r="E7" t="s">
        <v>140</v>
      </c>
      <c r="F7" t="s">
        <v>140</v>
      </c>
      <c r="G7">
        <v>1</v>
      </c>
      <c r="H7">
        <v>1</v>
      </c>
      <c r="I7">
        <v>6</v>
      </c>
      <c r="K7" s="1" t="str">
        <f t="shared" si="0"/>
        <v>年中</v>
      </c>
      <c r="L7" s="1" t="str">
        <f t="shared" si="1"/>
        <v>６級</v>
      </c>
      <c r="M7" t="str">
        <f t="shared" si="2"/>
        <v>10106</v>
      </c>
      <c r="P7">
        <v>51</v>
      </c>
      <c r="Q7">
        <v>32</v>
      </c>
      <c r="Y7">
        <v>6</v>
      </c>
      <c r="Z7" t="s">
        <v>28</v>
      </c>
    </row>
    <row r="8" spans="1:26" x14ac:dyDescent="0.2">
      <c r="A8" t="s">
        <v>159</v>
      </c>
      <c r="B8">
        <v>1</v>
      </c>
      <c r="C8">
        <v>51</v>
      </c>
      <c r="D8">
        <v>7</v>
      </c>
      <c r="E8" t="s">
        <v>140</v>
      </c>
      <c r="F8" t="s">
        <v>140</v>
      </c>
      <c r="G8">
        <v>1</v>
      </c>
      <c r="H8">
        <v>1</v>
      </c>
      <c r="I8">
        <v>7</v>
      </c>
      <c r="K8" s="1" t="str">
        <f t="shared" si="0"/>
        <v>年中</v>
      </c>
      <c r="L8" s="1" t="str">
        <f t="shared" si="1"/>
        <v>５級</v>
      </c>
      <c r="M8" t="str">
        <f t="shared" si="2"/>
        <v>10107</v>
      </c>
      <c r="P8">
        <v>51</v>
      </c>
      <c r="Q8">
        <v>32</v>
      </c>
      <c r="Y8">
        <v>7</v>
      </c>
      <c r="Z8" t="s">
        <v>27</v>
      </c>
    </row>
    <row r="9" spans="1:26" x14ac:dyDescent="0.2">
      <c r="A9" t="s">
        <v>160</v>
      </c>
      <c r="B9">
        <v>1</v>
      </c>
      <c r="C9">
        <v>51</v>
      </c>
      <c r="D9">
        <v>8</v>
      </c>
      <c r="E9" t="s">
        <v>140</v>
      </c>
      <c r="F9" t="s">
        <v>140</v>
      </c>
      <c r="G9">
        <v>1</v>
      </c>
      <c r="H9">
        <v>1</v>
      </c>
      <c r="I9">
        <v>8</v>
      </c>
      <c r="K9" s="1" t="str">
        <f t="shared" si="0"/>
        <v>年中</v>
      </c>
      <c r="L9" s="1" t="str">
        <f t="shared" si="1"/>
        <v>４級</v>
      </c>
      <c r="M9" t="str">
        <f t="shared" si="2"/>
        <v>10108</v>
      </c>
      <c r="P9">
        <v>51</v>
      </c>
      <c r="Q9">
        <v>32</v>
      </c>
      <c r="Y9">
        <v>8</v>
      </c>
      <c r="Z9" t="s">
        <v>26</v>
      </c>
    </row>
    <row r="10" spans="1:26" x14ac:dyDescent="0.2">
      <c r="A10" t="s">
        <v>161</v>
      </c>
      <c r="B10">
        <v>1</v>
      </c>
      <c r="C10">
        <v>51</v>
      </c>
      <c r="D10">
        <v>9</v>
      </c>
      <c r="E10" t="s">
        <v>140</v>
      </c>
      <c r="F10" t="s">
        <v>140</v>
      </c>
      <c r="G10">
        <v>1</v>
      </c>
      <c r="H10">
        <v>1</v>
      </c>
      <c r="I10">
        <v>9</v>
      </c>
      <c r="K10" s="1" t="str">
        <f t="shared" si="0"/>
        <v>年中</v>
      </c>
      <c r="L10" s="1" t="str">
        <f t="shared" si="1"/>
        <v>３級</v>
      </c>
      <c r="M10" t="str">
        <f t="shared" si="2"/>
        <v>10109</v>
      </c>
      <c r="P10">
        <v>51</v>
      </c>
      <c r="Q10">
        <v>32</v>
      </c>
      <c r="Y10">
        <v>9</v>
      </c>
      <c r="Z10" t="s">
        <v>25</v>
      </c>
    </row>
    <row r="11" spans="1:26" x14ac:dyDescent="0.2">
      <c r="A11" t="s">
        <v>165</v>
      </c>
      <c r="B11">
        <v>1</v>
      </c>
      <c r="C11">
        <v>51</v>
      </c>
      <c r="D11">
        <v>13</v>
      </c>
      <c r="E11" t="s">
        <v>140</v>
      </c>
      <c r="F11" t="s">
        <v>140</v>
      </c>
      <c r="G11">
        <v>1</v>
      </c>
      <c r="H11">
        <v>2</v>
      </c>
      <c r="I11">
        <v>1</v>
      </c>
      <c r="K11" s="1" t="str">
        <f t="shared" si="0"/>
        <v>年中</v>
      </c>
      <c r="L11" s="1" t="str">
        <f t="shared" si="1"/>
        <v>無級</v>
      </c>
      <c r="M11" t="str">
        <f t="shared" si="2"/>
        <v>10201</v>
      </c>
      <c r="P11">
        <v>51</v>
      </c>
      <c r="Q11">
        <v>32</v>
      </c>
      <c r="Y11">
        <v>10</v>
      </c>
      <c r="Z11" t="s">
        <v>24</v>
      </c>
    </row>
    <row r="12" spans="1:26" x14ac:dyDescent="0.2">
      <c r="A12" t="s">
        <v>166</v>
      </c>
      <c r="B12">
        <v>1</v>
      </c>
      <c r="C12">
        <v>51</v>
      </c>
      <c r="D12">
        <v>14</v>
      </c>
      <c r="E12" t="s">
        <v>140</v>
      </c>
      <c r="F12" t="s">
        <v>140</v>
      </c>
      <c r="G12">
        <v>1</v>
      </c>
      <c r="H12">
        <v>2</v>
      </c>
      <c r="I12">
        <v>2</v>
      </c>
      <c r="K12" s="1" t="str">
        <f t="shared" si="0"/>
        <v>年中</v>
      </c>
      <c r="L12" s="1" t="str">
        <f t="shared" si="1"/>
        <v>１０級</v>
      </c>
      <c r="M12" t="str">
        <f t="shared" si="2"/>
        <v>10202</v>
      </c>
      <c r="P12">
        <v>51</v>
      </c>
      <c r="Q12">
        <v>32</v>
      </c>
      <c r="Y12">
        <v>11</v>
      </c>
      <c r="Z12" t="s">
        <v>23</v>
      </c>
    </row>
    <row r="13" spans="1:26" x14ac:dyDescent="0.2">
      <c r="A13" t="s">
        <v>167</v>
      </c>
      <c r="B13">
        <v>1</v>
      </c>
      <c r="C13">
        <v>51</v>
      </c>
      <c r="D13">
        <v>15</v>
      </c>
      <c r="E13" t="s">
        <v>140</v>
      </c>
      <c r="F13" t="s">
        <v>140</v>
      </c>
      <c r="G13">
        <v>1</v>
      </c>
      <c r="H13">
        <v>2</v>
      </c>
      <c r="I13">
        <v>3</v>
      </c>
      <c r="K13" s="1" t="str">
        <f t="shared" si="0"/>
        <v>年中</v>
      </c>
      <c r="L13" s="1" t="str">
        <f t="shared" si="1"/>
        <v>９級</v>
      </c>
      <c r="M13" t="str">
        <f t="shared" si="2"/>
        <v>10203</v>
      </c>
      <c r="P13">
        <v>51</v>
      </c>
      <c r="Q13">
        <v>32</v>
      </c>
      <c r="Y13">
        <v>12</v>
      </c>
      <c r="Z13" t="s">
        <v>7</v>
      </c>
    </row>
    <row r="14" spans="1:26" x14ac:dyDescent="0.2">
      <c r="A14" t="s">
        <v>168</v>
      </c>
      <c r="B14">
        <v>1</v>
      </c>
      <c r="C14">
        <v>51</v>
      </c>
      <c r="D14">
        <v>16</v>
      </c>
      <c r="E14" t="s">
        <v>140</v>
      </c>
      <c r="F14" t="s">
        <v>140</v>
      </c>
      <c r="G14">
        <v>1</v>
      </c>
      <c r="H14">
        <v>2</v>
      </c>
      <c r="I14">
        <v>4</v>
      </c>
      <c r="K14" s="1" t="str">
        <f t="shared" si="0"/>
        <v>年中</v>
      </c>
      <c r="L14" s="1" t="str">
        <f t="shared" si="1"/>
        <v>８級</v>
      </c>
      <c r="M14" t="str">
        <f t="shared" si="2"/>
        <v>10204</v>
      </c>
      <c r="P14">
        <v>51</v>
      </c>
      <c r="Q14">
        <v>32</v>
      </c>
      <c r="Y14">
        <v>13</v>
      </c>
      <c r="Z14" t="s">
        <v>52</v>
      </c>
    </row>
    <row r="15" spans="1:26" x14ac:dyDescent="0.2">
      <c r="A15" t="s">
        <v>169</v>
      </c>
      <c r="B15">
        <v>1</v>
      </c>
      <c r="C15">
        <v>51</v>
      </c>
      <c r="D15">
        <v>17</v>
      </c>
      <c r="E15" t="s">
        <v>140</v>
      </c>
      <c r="F15" t="s">
        <v>140</v>
      </c>
      <c r="G15">
        <v>1</v>
      </c>
      <c r="H15">
        <v>2</v>
      </c>
      <c r="I15">
        <v>5</v>
      </c>
      <c r="K15" s="1" t="str">
        <f t="shared" si="0"/>
        <v>年中</v>
      </c>
      <c r="L15" s="1" t="str">
        <f t="shared" si="1"/>
        <v>７級</v>
      </c>
      <c r="M15" t="str">
        <f t="shared" si="2"/>
        <v>10205</v>
      </c>
      <c r="P15">
        <v>51</v>
      </c>
      <c r="Q15">
        <v>32</v>
      </c>
    </row>
    <row r="16" spans="1:26" x14ac:dyDescent="0.2">
      <c r="A16" t="s">
        <v>170</v>
      </c>
      <c r="B16">
        <v>1</v>
      </c>
      <c r="C16">
        <v>51</v>
      </c>
      <c r="D16">
        <v>18</v>
      </c>
      <c r="E16" t="s">
        <v>140</v>
      </c>
      <c r="F16" t="s">
        <v>140</v>
      </c>
      <c r="G16">
        <v>1</v>
      </c>
      <c r="H16">
        <v>2</v>
      </c>
      <c r="I16">
        <v>6</v>
      </c>
      <c r="K16" s="1" t="str">
        <f t="shared" si="0"/>
        <v>年中</v>
      </c>
      <c r="L16" s="1" t="str">
        <f t="shared" si="1"/>
        <v>６級</v>
      </c>
      <c r="M16" t="str">
        <f t="shared" si="2"/>
        <v>10206</v>
      </c>
      <c r="P16">
        <v>51</v>
      </c>
      <c r="Q16">
        <v>32</v>
      </c>
    </row>
    <row r="17" spans="1:26" x14ac:dyDescent="0.2">
      <c r="A17" t="s">
        <v>171</v>
      </c>
      <c r="B17">
        <v>1</v>
      </c>
      <c r="C17">
        <v>51</v>
      </c>
      <c r="D17">
        <v>19</v>
      </c>
      <c r="E17" t="s">
        <v>140</v>
      </c>
      <c r="F17" t="s">
        <v>140</v>
      </c>
      <c r="G17">
        <v>1</v>
      </c>
      <c r="H17">
        <v>2</v>
      </c>
      <c r="I17">
        <v>7</v>
      </c>
      <c r="K17" s="1" t="str">
        <f t="shared" si="0"/>
        <v>年中</v>
      </c>
      <c r="L17" s="1" t="str">
        <f t="shared" si="1"/>
        <v>５級</v>
      </c>
      <c r="M17" t="str">
        <f t="shared" si="2"/>
        <v>10207</v>
      </c>
      <c r="P17">
        <v>51</v>
      </c>
      <c r="Q17">
        <v>32</v>
      </c>
      <c r="Y17">
        <v>1</v>
      </c>
      <c r="Z17" t="s">
        <v>1</v>
      </c>
    </row>
    <row r="18" spans="1:26" x14ac:dyDescent="0.2">
      <c r="A18" t="s">
        <v>172</v>
      </c>
      <c r="B18">
        <v>1</v>
      </c>
      <c r="C18">
        <v>51</v>
      </c>
      <c r="D18">
        <v>20</v>
      </c>
      <c r="E18" t="s">
        <v>140</v>
      </c>
      <c r="F18" t="s">
        <v>140</v>
      </c>
      <c r="G18">
        <v>1</v>
      </c>
      <c r="H18">
        <v>2</v>
      </c>
      <c r="I18">
        <v>8</v>
      </c>
      <c r="K18" s="1" t="str">
        <f t="shared" si="0"/>
        <v>年中</v>
      </c>
      <c r="L18" s="1" t="str">
        <f t="shared" si="1"/>
        <v>４級</v>
      </c>
      <c r="M18" t="str">
        <f t="shared" si="2"/>
        <v>10208</v>
      </c>
      <c r="P18">
        <v>51</v>
      </c>
      <c r="Q18">
        <v>32</v>
      </c>
      <c r="Y18">
        <v>2</v>
      </c>
      <c r="Z18" t="s">
        <v>35</v>
      </c>
    </row>
    <row r="19" spans="1:26" x14ac:dyDescent="0.2">
      <c r="A19" t="s">
        <v>173</v>
      </c>
      <c r="B19">
        <v>1</v>
      </c>
      <c r="C19">
        <v>51</v>
      </c>
      <c r="D19">
        <v>21</v>
      </c>
      <c r="E19" t="s">
        <v>140</v>
      </c>
      <c r="F19" t="s">
        <v>140</v>
      </c>
      <c r="G19">
        <v>1</v>
      </c>
      <c r="H19">
        <v>2</v>
      </c>
      <c r="I19">
        <v>9</v>
      </c>
      <c r="K19" s="1" t="str">
        <f t="shared" si="0"/>
        <v>年中</v>
      </c>
      <c r="L19" s="1" t="str">
        <f t="shared" si="1"/>
        <v>３級</v>
      </c>
      <c r="M19" t="str">
        <f t="shared" si="2"/>
        <v>10209</v>
      </c>
      <c r="P19">
        <v>51</v>
      </c>
      <c r="Q19">
        <v>32</v>
      </c>
      <c r="Y19">
        <v>3</v>
      </c>
      <c r="Z19" t="s">
        <v>36</v>
      </c>
    </row>
    <row r="20" spans="1:26" x14ac:dyDescent="0.2">
      <c r="A20" t="s">
        <v>177</v>
      </c>
      <c r="B20">
        <v>2</v>
      </c>
      <c r="C20">
        <v>52</v>
      </c>
      <c r="D20">
        <v>25</v>
      </c>
      <c r="E20" t="s">
        <v>141</v>
      </c>
      <c r="F20" t="s">
        <v>150</v>
      </c>
      <c r="G20">
        <v>2</v>
      </c>
      <c r="H20">
        <v>1</v>
      </c>
      <c r="I20">
        <v>1</v>
      </c>
      <c r="K20" s="1" t="str">
        <f t="shared" si="0"/>
        <v>年長</v>
      </c>
      <c r="L20" s="1" t="str">
        <f t="shared" si="1"/>
        <v>無級</v>
      </c>
      <c r="M20" t="str">
        <f t="shared" si="2"/>
        <v>20101</v>
      </c>
      <c r="P20">
        <v>52</v>
      </c>
      <c r="Q20">
        <v>33</v>
      </c>
      <c r="Y20">
        <v>4</v>
      </c>
      <c r="Z20" t="s">
        <v>37</v>
      </c>
    </row>
    <row r="21" spans="1:26" x14ac:dyDescent="0.2">
      <c r="A21" t="s">
        <v>178</v>
      </c>
      <c r="B21">
        <v>2</v>
      </c>
      <c r="C21">
        <v>52</v>
      </c>
      <c r="D21">
        <v>26</v>
      </c>
      <c r="E21" t="s">
        <v>141</v>
      </c>
      <c r="F21" t="s">
        <v>150</v>
      </c>
      <c r="G21">
        <v>2</v>
      </c>
      <c r="H21">
        <v>1</v>
      </c>
      <c r="I21">
        <v>2</v>
      </c>
      <c r="K21" s="1" t="str">
        <f t="shared" si="0"/>
        <v>年長</v>
      </c>
      <c r="L21" s="1" t="str">
        <f t="shared" si="1"/>
        <v>１０級</v>
      </c>
      <c r="M21" t="str">
        <f t="shared" si="2"/>
        <v>20102</v>
      </c>
      <c r="P21">
        <v>52</v>
      </c>
      <c r="Q21">
        <v>33</v>
      </c>
      <c r="Y21">
        <v>5</v>
      </c>
      <c r="Z21" t="s">
        <v>38</v>
      </c>
    </row>
    <row r="22" spans="1:26" x14ac:dyDescent="0.2">
      <c r="A22" t="s">
        <v>179</v>
      </c>
      <c r="B22">
        <v>2</v>
      </c>
      <c r="C22">
        <v>52</v>
      </c>
      <c r="D22">
        <v>27</v>
      </c>
      <c r="E22" t="s">
        <v>141</v>
      </c>
      <c r="F22" t="s">
        <v>150</v>
      </c>
      <c r="G22">
        <v>2</v>
      </c>
      <c r="H22">
        <v>1</v>
      </c>
      <c r="I22">
        <v>3</v>
      </c>
      <c r="K22" s="1" t="str">
        <f t="shared" si="0"/>
        <v>年長</v>
      </c>
      <c r="L22" s="1" t="str">
        <f t="shared" si="1"/>
        <v>９級</v>
      </c>
      <c r="M22" t="str">
        <f t="shared" si="2"/>
        <v>20103</v>
      </c>
      <c r="P22">
        <v>52</v>
      </c>
      <c r="Q22">
        <v>33</v>
      </c>
      <c r="Y22">
        <v>6</v>
      </c>
      <c r="Z22" t="s">
        <v>39</v>
      </c>
    </row>
    <row r="23" spans="1:26" x14ac:dyDescent="0.2">
      <c r="A23" t="s">
        <v>180</v>
      </c>
      <c r="B23">
        <v>2</v>
      </c>
      <c r="C23">
        <v>52</v>
      </c>
      <c r="D23">
        <v>28</v>
      </c>
      <c r="E23" t="s">
        <v>141</v>
      </c>
      <c r="F23" t="s">
        <v>150</v>
      </c>
      <c r="G23">
        <v>2</v>
      </c>
      <c r="H23">
        <v>1</v>
      </c>
      <c r="I23">
        <v>4</v>
      </c>
      <c r="K23" s="1" t="str">
        <f t="shared" si="0"/>
        <v>年長</v>
      </c>
      <c r="L23" s="1" t="str">
        <f t="shared" si="1"/>
        <v>８級</v>
      </c>
      <c r="M23" t="str">
        <f t="shared" si="2"/>
        <v>20104</v>
      </c>
      <c r="P23">
        <v>52</v>
      </c>
      <c r="Q23">
        <v>33</v>
      </c>
      <c r="Y23">
        <v>7</v>
      </c>
      <c r="Z23" t="s">
        <v>40</v>
      </c>
    </row>
    <row r="24" spans="1:26" x14ac:dyDescent="0.2">
      <c r="A24" t="s">
        <v>181</v>
      </c>
      <c r="B24">
        <v>2</v>
      </c>
      <c r="C24">
        <v>52</v>
      </c>
      <c r="D24">
        <v>29</v>
      </c>
      <c r="E24" t="s">
        <v>141</v>
      </c>
      <c r="F24" t="s">
        <v>150</v>
      </c>
      <c r="G24">
        <v>2</v>
      </c>
      <c r="H24">
        <v>1</v>
      </c>
      <c r="I24">
        <v>5</v>
      </c>
      <c r="K24" s="1" t="str">
        <f t="shared" si="0"/>
        <v>年長</v>
      </c>
      <c r="L24" s="1" t="str">
        <f t="shared" si="1"/>
        <v>７級</v>
      </c>
      <c r="M24" t="str">
        <f t="shared" si="2"/>
        <v>20105</v>
      </c>
      <c r="P24">
        <v>52</v>
      </c>
      <c r="Q24">
        <v>33</v>
      </c>
      <c r="Y24">
        <v>8</v>
      </c>
      <c r="Z24" t="s">
        <v>41</v>
      </c>
    </row>
    <row r="25" spans="1:26" x14ac:dyDescent="0.2">
      <c r="A25" t="s">
        <v>182</v>
      </c>
      <c r="B25">
        <v>2</v>
      </c>
      <c r="C25">
        <v>52</v>
      </c>
      <c r="D25">
        <v>30</v>
      </c>
      <c r="E25" t="s">
        <v>141</v>
      </c>
      <c r="F25" t="s">
        <v>150</v>
      </c>
      <c r="G25">
        <v>2</v>
      </c>
      <c r="H25">
        <v>1</v>
      </c>
      <c r="I25">
        <v>6</v>
      </c>
      <c r="K25" s="1" t="str">
        <f t="shared" si="0"/>
        <v>年長</v>
      </c>
      <c r="L25" s="1" t="str">
        <f t="shared" si="1"/>
        <v>６級</v>
      </c>
      <c r="M25" t="str">
        <f t="shared" si="2"/>
        <v>20106</v>
      </c>
      <c r="P25">
        <v>52</v>
      </c>
      <c r="Q25">
        <v>33</v>
      </c>
      <c r="Y25">
        <v>9</v>
      </c>
      <c r="Z25" t="s">
        <v>42</v>
      </c>
    </row>
    <row r="26" spans="1:26" x14ac:dyDescent="0.2">
      <c r="A26" t="s">
        <v>183</v>
      </c>
      <c r="B26">
        <v>2</v>
      </c>
      <c r="C26">
        <v>52</v>
      </c>
      <c r="D26">
        <v>31</v>
      </c>
      <c r="E26" t="s">
        <v>141</v>
      </c>
      <c r="F26" t="s">
        <v>150</v>
      </c>
      <c r="G26">
        <v>2</v>
      </c>
      <c r="H26">
        <v>1</v>
      </c>
      <c r="I26">
        <v>7</v>
      </c>
      <c r="K26" s="1" t="str">
        <f t="shared" si="0"/>
        <v>年長</v>
      </c>
      <c r="L26" s="1" t="str">
        <f t="shared" si="1"/>
        <v>５級</v>
      </c>
      <c r="M26" t="str">
        <f t="shared" si="2"/>
        <v>20107</v>
      </c>
      <c r="P26">
        <v>52</v>
      </c>
      <c r="Q26">
        <v>33</v>
      </c>
      <c r="Y26">
        <v>10</v>
      </c>
      <c r="Z26" t="s">
        <v>43</v>
      </c>
    </row>
    <row r="27" spans="1:26" x14ac:dyDescent="0.2">
      <c r="A27" t="s">
        <v>184</v>
      </c>
      <c r="B27">
        <v>2</v>
      </c>
      <c r="C27">
        <v>52</v>
      </c>
      <c r="D27">
        <v>32</v>
      </c>
      <c r="E27" t="s">
        <v>141</v>
      </c>
      <c r="F27" t="s">
        <v>150</v>
      </c>
      <c r="G27">
        <v>2</v>
      </c>
      <c r="H27">
        <v>1</v>
      </c>
      <c r="I27">
        <v>8</v>
      </c>
      <c r="K27" s="1" t="str">
        <f t="shared" si="0"/>
        <v>年長</v>
      </c>
      <c r="L27" s="1" t="str">
        <f t="shared" si="1"/>
        <v>４級</v>
      </c>
      <c r="M27" t="str">
        <f t="shared" si="2"/>
        <v>20108</v>
      </c>
      <c r="P27">
        <v>52</v>
      </c>
      <c r="Q27">
        <v>33</v>
      </c>
      <c r="Y27">
        <v>11</v>
      </c>
      <c r="Z27" t="s">
        <v>44</v>
      </c>
    </row>
    <row r="28" spans="1:26" x14ac:dyDescent="0.2">
      <c r="A28" t="s">
        <v>185</v>
      </c>
      <c r="B28">
        <v>2</v>
      </c>
      <c r="C28">
        <v>52</v>
      </c>
      <c r="D28">
        <v>33</v>
      </c>
      <c r="E28" t="s">
        <v>141</v>
      </c>
      <c r="F28" t="s">
        <v>150</v>
      </c>
      <c r="G28">
        <v>2</v>
      </c>
      <c r="H28">
        <v>1</v>
      </c>
      <c r="I28">
        <v>9</v>
      </c>
      <c r="K28" s="1" t="str">
        <f t="shared" si="0"/>
        <v>年長</v>
      </c>
      <c r="L28" s="1" t="str">
        <f t="shared" si="1"/>
        <v>３級</v>
      </c>
      <c r="M28" t="str">
        <f t="shared" si="2"/>
        <v>20109</v>
      </c>
      <c r="P28">
        <v>52</v>
      </c>
      <c r="Q28">
        <v>33</v>
      </c>
      <c r="Y28">
        <v>12</v>
      </c>
      <c r="Z28" t="s">
        <v>462</v>
      </c>
    </row>
    <row r="29" spans="1:26" x14ac:dyDescent="0.2">
      <c r="A29" t="s">
        <v>189</v>
      </c>
      <c r="B29">
        <v>3</v>
      </c>
      <c r="C29">
        <v>53</v>
      </c>
      <c r="D29">
        <v>37</v>
      </c>
      <c r="E29" t="s">
        <v>141</v>
      </c>
      <c r="F29" t="s">
        <v>151</v>
      </c>
      <c r="G29">
        <v>2</v>
      </c>
      <c r="H29">
        <v>2</v>
      </c>
      <c r="I29">
        <v>1</v>
      </c>
      <c r="K29" s="1" t="str">
        <f t="shared" si="0"/>
        <v>年長</v>
      </c>
      <c r="L29" s="1" t="str">
        <f t="shared" si="1"/>
        <v>無級</v>
      </c>
      <c r="M29" t="str">
        <f t="shared" si="2"/>
        <v>20201</v>
      </c>
      <c r="P29">
        <v>53</v>
      </c>
      <c r="Q29">
        <v>34</v>
      </c>
    </row>
    <row r="30" spans="1:26" x14ac:dyDescent="0.2">
      <c r="A30" t="s">
        <v>190</v>
      </c>
      <c r="B30">
        <v>3</v>
      </c>
      <c r="C30">
        <v>53</v>
      </c>
      <c r="D30">
        <v>38</v>
      </c>
      <c r="E30" t="s">
        <v>141</v>
      </c>
      <c r="F30" t="s">
        <v>151</v>
      </c>
      <c r="G30">
        <v>2</v>
      </c>
      <c r="H30">
        <v>2</v>
      </c>
      <c r="I30">
        <v>2</v>
      </c>
      <c r="K30" s="1" t="str">
        <f t="shared" si="0"/>
        <v>年長</v>
      </c>
      <c r="L30" s="1" t="str">
        <f t="shared" si="1"/>
        <v>１０級</v>
      </c>
      <c r="M30" t="str">
        <f t="shared" si="2"/>
        <v>20202</v>
      </c>
      <c r="P30">
        <v>53</v>
      </c>
      <c r="Q30">
        <v>34</v>
      </c>
    </row>
    <row r="31" spans="1:26" x14ac:dyDescent="0.2">
      <c r="A31" t="s">
        <v>191</v>
      </c>
      <c r="B31">
        <v>3</v>
      </c>
      <c r="C31">
        <v>53</v>
      </c>
      <c r="D31">
        <v>39</v>
      </c>
      <c r="E31" t="s">
        <v>141</v>
      </c>
      <c r="F31" t="s">
        <v>151</v>
      </c>
      <c r="G31">
        <v>2</v>
      </c>
      <c r="H31">
        <v>2</v>
      </c>
      <c r="I31">
        <v>3</v>
      </c>
      <c r="K31" s="1" t="str">
        <f t="shared" si="0"/>
        <v>年長</v>
      </c>
      <c r="L31" s="1" t="str">
        <f t="shared" si="1"/>
        <v>９級</v>
      </c>
      <c r="M31" t="str">
        <f t="shared" si="2"/>
        <v>20203</v>
      </c>
      <c r="P31">
        <v>53</v>
      </c>
      <c r="Q31">
        <v>34</v>
      </c>
    </row>
    <row r="32" spans="1:26" x14ac:dyDescent="0.2">
      <c r="A32" t="s">
        <v>192</v>
      </c>
      <c r="B32">
        <v>3</v>
      </c>
      <c r="C32">
        <v>53</v>
      </c>
      <c r="D32">
        <v>40</v>
      </c>
      <c r="E32" t="s">
        <v>141</v>
      </c>
      <c r="F32" t="s">
        <v>151</v>
      </c>
      <c r="G32">
        <v>2</v>
      </c>
      <c r="H32">
        <v>2</v>
      </c>
      <c r="I32">
        <v>4</v>
      </c>
      <c r="K32" s="1" t="str">
        <f t="shared" si="0"/>
        <v>年長</v>
      </c>
      <c r="L32" s="1" t="str">
        <f t="shared" si="1"/>
        <v>８級</v>
      </c>
      <c r="M32" t="str">
        <f t="shared" si="2"/>
        <v>20204</v>
      </c>
      <c r="P32">
        <v>53</v>
      </c>
      <c r="Q32">
        <v>34</v>
      </c>
    </row>
    <row r="33" spans="1:17" x14ac:dyDescent="0.2">
      <c r="A33" t="s">
        <v>193</v>
      </c>
      <c r="B33">
        <v>3</v>
      </c>
      <c r="C33">
        <v>53</v>
      </c>
      <c r="D33">
        <v>41</v>
      </c>
      <c r="E33" t="s">
        <v>141</v>
      </c>
      <c r="F33" t="s">
        <v>151</v>
      </c>
      <c r="G33">
        <v>2</v>
      </c>
      <c r="H33">
        <v>2</v>
      </c>
      <c r="I33">
        <v>5</v>
      </c>
      <c r="K33" s="1" t="str">
        <f t="shared" si="0"/>
        <v>年長</v>
      </c>
      <c r="L33" s="1" t="str">
        <f t="shared" si="1"/>
        <v>７級</v>
      </c>
      <c r="M33" t="str">
        <f t="shared" si="2"/>
        <v>20205</v>
      </c>
      <c r="P33">
        <v>53</v>
      </c>
      <c r="Q33">
        <v>34</v>
      </c>
    </row>
    <row r="34" spans="1:17" x14ac:dyDescent="0.2">
      <c r="A34" t="s">
        <v>194</v>
      </c>
      <c r="B34">
        <v>3</v>
      </c>
      <c r="C34">
        <v>53</v>
      </c>
      <c r="D34">
        <v>42</v>
      </c>
      <c r="E34" t="s">
        <v>141</v>
      </c>
      <c r="F34" t="s">
        <v>151</v>
      </c>
      <c r="G34">
        <v>2</v>
      </c>
      <c r="H34">
        <v>2</v>
      </c>
      <c r="I34">
        <v>6</v>
      </c>
      <c r="K34" s="1" t="str">
        <f t="shared" si="0"/>
        <v>年長</v>
      </c>
      <c r="L34" s="1" t="str">
        <f t="shared" si="1"/>
        <v>６級</v>
      </c>
      <c r="M34" t="str">
        <f t="shared" si="2"/>
        <v>20206</v>
      </c>
      <c r="P34">
        <v>53</v>
      </c>
      <c r="Q34">
        <v>34</v>
      </c>
    </row>
    <row r="35" spans="1:17" x14ac:dyDescent="0.2">
      <c r="A35" t="s">
        <v>195</v>
      </c>
      <c r="B35">
        <v>3</v>
      </c>
      <c r="C35">
        <v>53</v>
      </c>
      <c r="D35">
        <v>43</v>
      </c>
      <c r="E35" t="s">
        <v>141</v>
      </c>
      <c r="F35" t="s">
        <v>151</v>
      </c>
      <c r="G35">
        <v>2</v>
      </c>
      <c r="H35">
        <v>2</v>
      </c>
      <c r="I35">
        <v>7</v>
      </c>
      <c r="K35" s="1" t="str">
        <f t="shared" si="0"/>
        <v>年長</v>
      </c>
      <c r="L35" s="1" t="str">
        <f t="shared" si="1"/>
        <v>５級</v>
      </c>
      <c r="M35" t="str">
        <f t="shared" si="2"/>
        <v>20207</v>
      </c>
      <c r="P35">
        <v>53</v>
      </c>
      <c r="Q35">
        <v>34</v>
      </c>
    </row>
    <row r="36" spans="1:17" x14ac:dyDescent="0.2">
      <c r="A36" t="s">
        <v>196</v>
      </c>
      <c r="B36">
        <v>3</v>
      </c>
      <c r="C36">
        <v>53</v>
      </c>
      <c r="D36">
        <v>44</v>
      </c>
      <c r="E36" t="s">
        <v>141</v>
      </c>
      <c r="F36" t="s">
        <v>151</v>
      </c>
      <c r="G36">
        <v>2</v>
      </c>
      <c r="H36">
        <v>2</v>
      </c>
      <c r="I36">
        <v>8</v>
      </c>
      <c r="K36" s="1" t="str">
        <f t="shared" si="0"/>
        <v>年長</v>
      </c>
      <c r="L36" s="1" t="str">
        <f t="shared" si="1"/>
        <v>４級</v>
      </c>
      <c r="M36" t="str">
        <f t="shared" si="2"/>
        <v>20208</v>
      </c>
      <c r="P36">
        <v>53</v>
      </c>
      <c r="Q36">
        <v>34</v>
      </c>
    </row>
    <row r="37" spans="1:17" x14ac:dyDescent="0.2">
      <c r="A37" t="s">
        <v>197</v>
      </c>
      <c r="B37">
        <v>3</v>
      </c>
      <c r="C37">
        <v>53</v>
      </c>
      <c r="D37">
        <v>45</v>
      </c>
      <c r="E37" t="s">
        <v>141</v>
      </c>
      <c r="F37" t="s">
        <v>151</v>
      </c>
      <c r="G37">
        <v>2</v>
      </c>
      <c r="H37">
        <v>2</v>
      </c>
      <c r="I37">
        <v>9</v>
      </c>
      <c r="K37" s="1" t="str">
        <f t="shared" si="0"/>
        <v>年長</v>
      </c>
      <c r="L37" s="1" t="str">
        <f t="shared" si="1"/>
        <v>３級</v>
      </c>
      <c r="M37" t="str">
        <f t="shared" si="2"/>
        <v>20209</v>
      </c>
      <c r="P37">
        <v>53</v>
      </c>
      <c r="Q37">
        <v>34</v>
      </c>
    </row>
    <row r="38" spans="1:17" x14ac:dyDescent="0.2">
      <c r="A38" t="s">
        <v>201</v>
      </c>
      <c r="B38">
        <v>4</v>
      </c>
      <c r="C38">
        <v>54</v>
      </c>
      <c r="D38">
        <v>49</v>
      </c>
      <c r="E38" t="s">
        <v>535</v>
      </c>
      <c r="F38" t="s">
        <v>535</v>
      </c>
      <c r="G38">
        <v>3</v>
      </c>
      <c r="H38">
        <v>1</v>
      </c>
      <c r="I38">
        <v>1</v>
      </c>
      <c r="K38" s="1" t="str">
        <f t="shared" si="0"/>
        <v>小学１年</v>
      </c>
      <c r="L38" s="1" t="str">
        <f t="shared" si="1"/>
        <v>無級</v>
      </c>
      <c r="M38" t="str">
        <f t="shared" si="2"/>
        <v>30101</v>
      </c>
      <c r="P38">
        <v>54</v>
      </c>
      <c r="Q38">
        <v>35</v>
      </c>
    </row>
    <row r="39" spans="1:17" x14ac:dyDescent="0.2">
      <c r="A39" t="s">
        <v>202</v>
      </c>
      <c r="B39">
        <v>4</v>
      </c>
      <c r="C39">
        <v>54</v>
      </c>
      <c r="D39">
        <v>50</v>
      </c>
      <c r="E39" t="s">
        <v>535</v>
      </c>
      <c r="F39" t="s">
        <v>535</v>
      </c>
      <c r="G39">
        <v>3</v>
      </c>
      <c r="H39">
        <v>1</v>
      </c>
      <c r="I39">
        <v>2</v>
      </c>
      <c r="K39" s="1" t="str">
        <f t="shared" si="0"/>
        <v>小学１年</v>
      </c>
      <c r="L39" s="1" t="str">
        <f t="shared" si="1"/>
        <v>１０級</v>
      </c>
      <c r="M39" t="str">
        <f t="shared" si="2"/>
        <v>30102</v>
      </c>
      <c r="P39">
        <v>54</v>
      </c>
      <c r="Q39">
        <v>35</v>
      </c>
    </row>
    <row r="40" spans="1:17" x14ac:dyDescent="0.2">
      <c r="A40" t="s">
        <v>203</v>
      </c>
      <c r="B40">
        <v>4</v>
      </c>
      <c r="C40">
        <v>54</v>
      </c>
      <c r="D40">
        <v>51</v>
      </c>
      <c r="E40" t="s">
        <v>535</v>
      </c>
      <c r="F40" t="s">
        <v>535</v>
      </c>
      <c r="G40">
        <v>3</v>
      </c>
      <c r="H40">
        <v>1</v>
      </c>
      <c r="I40">
        <v>3</v>
      </c>
      <c r="K40" s="1" t="str">
        <f t="shared" si="0"/>
        <v>小学１年</v>
      </c>
      <c r="L40" s="1" t="str">
        <f t="shared" si="1"/>
        <v>９級</v>
      </c>
      <c r="M40" t="str">
        <f t="shared" si="2"/>
        <v>30103</v>
      </c>
      <c r="P40">
        <v>54</v>
      </c>
      <c r="Q40">
        <v>35</v>
      </c>
    </row>
    <row r="41" spans="1:17" x14ac:dyDescent="0.2">
      <c r="A41" t="s">
        <v>204</v>
      </c>
      <c r="B41">
        <v>4</v>
      </c>
      <c r="C41">
        <v>54</v>
      </c>
      <c r="D41">
        <v>52</v>
      </c>
      <c r="E41" t="s">
        <v>535</v>
      </c>
      <c r="F41" t="s">
        <v>535</v>
      </c>
      <c r="G41">
        <v>3</v>
      </c>
      <c r="H41">
        <v>1</v>
      </c>
      <c r="I41">
        <v>4</v>
      </c>
      <c r="K41" s="1" t="str">
        <f t="shared" si="0"/>
        <v>小学１年</v>
      </c>
      <c r="L41" s="1" t="str">
        <f t="shared" si="1"/>
        <v>８級</v>
      </c>
      <c r="M41" t="str">
        <f t="shared" si="2"/>
        <v>30104</v>
      </c>
      <c r="P41">
        <v>54</v>
      </c>
      <c r="Q41">
        <v>35</v>
      </c>
    </row>
    <row r="42" spans="1:17" x14ac:dyDescent="0.2">
      <c r="A42" t="s">
        <v>217</v>
      </c>
      <c r="B42">
        <v>5</v>
      </c>
      <c r="C42">
        <v>55</v>
      </c>
      <c r="D42">
        <v>53</v>
      </c>
      <c r="E42" t="s">
        <v>448</v>
      </c>
      <c r="F42" t="s">
        <v>448</v>
      </c>
      <c r="G42">
        <v>3</v>
      </c>
      <c r="H42">
        <v>1</v>
      </c>
      <c r="I42">
        <v>5</v>
      </c>
      <c r="K42" s="1" t="str">
        <f t="shared" si="0"/>
        <v>小学１年</v>
      </c>
      <c r="L42" s="1" t="str">
        <f t="shared" si="1"/>
        <v>７級</v>
      </c>
      <c r="M42" t="str">
        <f t="shared" si="2"/>
        <v>30105</v>
      </c>
      <c r="P42">
        <v>55</v>
      </c>
      <c r="Q42">
        <v>36</v>
      </c>
    </row>
    <row r="43" spans="1:17" x14ac:dyDescent="0.2">
      <c r="A43" t="s">
        <v>218</v>
      </c>
      <c r="B43">
        <v>5</v>
      </c>
      <c r="C43">
        <v>55</v>
      </c>
      <c r="D43">
        <v>54</v>
      </c>
      <c r="E43" t="s">
        <v>448</v>
      </c>
      <c r="F43" t="s">
        <v>448</v>
      </c>
      <c r="G43">
        <v>3</v>
      </c>
      <c r="H43">
        <v>1</v>
      </c>
      <c r="I43">
        <v>6</v>
      </c>
      <c r="K43" s="1" t="str">
        <f t="shared" si="0"/>
        <v>小学１年</v>
      </c>
      <c r="L43" s="1" t="str">
        <f t="shared" si="1"/>
        <v>６級</v>
      </c>
      <c r="M43" t="str">
        <f t="shared" si="2"/>
        <v>30106</v>
      </c>
      <c r="P43">
        <v>55</v>
      </c>
      <c r="Q43">
        <v>36</v>
      </c>
    </row>
    <row r="44" spans="1:17" x14ac:dyDescent="0.2">
      <c r="A44" t="s">
        <v>219</v>
      </c>
      <c r="B44">
        <v>5</v>
      </c>
      <c r="C44">
        <v>55</v>
      </c>
      <c r="D44">
        <v>55</v>
      </c>
      <c r="E44" t="s">
        <v>448</v>
      </c>
      <c r="F44" t="s">
        <v>448</v>
      </c>
      <c r="G44">
        <v>3</v>
      </c>
      <c r="H44">
        <v>1</v>
      </c>
      <c r="I44">
        <v>7</v>
      </c>
      <c r="K44" s="1" t="str">
        <f t="shared" si="0"/>
        <v>小学１年</v>
      </c>
      <c r="L44" s="1" t="str">
        <f t="shared" si="1"/>
        <v>５級</v>
      </c>
      <c r="M44" t="str">
        <f t="shared" si="2"/>
        <v>30107</v>
      </c>
      <c r="P44">
        <v>55</v>
      </c>
      <c r="Q44">
        <v>36</v>
      </c>
    </row>
    <row r="45" spans="1:17" x14ac:dyDescent="0.2">
      <c r="A45" t="s">
        <v>220</v>
      </c>
      <c r="B45">
        <v>5</v>
      </c>
      <c r="C45">
        <v>55</v>
      </c>
      <c r="D45">
        <v>56</v>
      </c>
      <c r="E45" t="s">
        <v>448</v>
      </c>
      <c r="F45" t="s">
        <v>448</v>
      </c>
      <c r="G45">
        <v>3</v>
      </c>
      <c r="H45">
        <v>1</v>
      </c>
      <c r="I45">
        <v>8</v>
      </c>
      <c r="K45" s="1" t="str">
        <f t="shared" si="0"/>
        <v>小学１年</v>
      </c>
      <c r="L45" s="1" t="str">
        <f t="shared" si="1"/>
        <v>４級</v>
      </c>
      <c r="M45" t="str">
        <f t="shared" si="2"/>
        <v>30108</v>
      </c>
      <c r="P45">
        <v>55</v>
      </c>
      <c r="Q45">
        <v>36</v>
      </c>
    </row>
    <row r="46" spans="1:17" x14ac:dyDescent="0.2">
      <c r="A46" t="s">
        <v>233</v>
      </c>
      <c r="B46">
        <v>5</v>
      </c>
      <c r="C46">
        <v>55</v>
      </c>
      <c r="D46">
        <v>57</v>
      </c>
      <c r="E46" t="s">
        <v>448</v>
      </c>
      <c r="F46" t="s">
        <v>448</v>
      </c>
      <c r="G46">
        <v>3</v>
      </c>
      <c r="H46">
        <v>1</v>
      </c>
      <c r="I46">
        <v>9</v>
      </c>
      <c r="K46" s="1" t="str">
        <f t="shared" si="0"/>
        <v>小学１年</v>
      </c>
      <c r="L46" s="1" t="str">
        <f t="shared" si="1"/>
        <v>３級</v>
      </c>
      <c r="M46" t="str">
        <f t="shared" si="2"/>
        <v>30109</v>
      </c>
      <c r="P46">
        <v>55</v>
      </c>
      <c r="Q46">
        <v>36</v>
      </c>
    </row>
    <row r="47" spans="1:17" x14ac:dyDescent="0.2">
      <c r="A47" t="s">
        <v>205</v>
      </c>
      <c r="B47">
        <v>6</v>
      </c>
      <c r="C47">
        <v>56</v>
      </c>
      <c r="D47">
        <v>62</v>
      </c>
      <c r="E47" t="s">
        <v>534</v>
      </c>
      <c r="F47" t="s">
        <v>534</v>
      </c>
      <c r="G47">
        <v>3</v>
      </c>
      <c r="H47">
        <v>2</v>
      </c>
      <c r="I47">
        <v>1</v>
      </c>
      <c r="K47" s="1" t="str">
        <f t="shared" si="0"/>
        <v>小学１年</v>
      </c>
      <c r="L47" s="1" t="str">
        <f t="shared" si="1"/>
        <v>無級</v>
      </c>
      <c r="M47" t="str">
        <f t="shared" si="2"/>
        <v>30201</v>
      </c>
      <c r="P47">
        <v>56</v>
      </c>
      <c r="Q47">
        <v>37</v>
      </c>
    </row>
    <row r="48" spans="1:17" x14ac:dyDescent="0.2">
      <c r="A48" t="s">
        <v>206</v>
      </c>
      <c r="B48">
        <v>6</v>
      </c>
      <c r="C48">
        <v>56</v>
      </c>
      <c r="D48">
        <v>63</v>
      </c>
      <c r="E48" t="s">
        <v>534</v>
      </c>
      <c r="F48" t="s">
        <v>534</v>
      </c>
      <c r="G48">
        <v>3</v>
      </c>
      <c r="H48">
        <v>2</v>
      </c>
      <c r="I48">
        <v>2</v>
      </c>
      <c r="K48" s="1" t="str">
        <f t="shared" si="0"/>
        <v>小学１年</v>
      </c>
      <c r="L48" s="1" t="str">
        <f t="shared" si="1"/>
        <v>１０級</v>
      </c>
      <c r="M48" t="str">
        <f t="shared" si="2"/>
        <v>30202</v>
      </c>
      <c r="P48">
        <v>56</v>
      </c>
      <c r="Q48">
        <v>37</v>
      </c>
    </row>
    <row r="49" spans="1:17" x14ac:dyDescent="0.2">
      <c r="A49" t="s">
        <v>207</v>
      </c>
      <c r="B49">
        <v>6</v>
      </c>
      <c r="C49">
        <v>56</v>
      </c>
      <c r="D49">
        <v>64</v>
      </c>
      <c r="E49" t="s">
        <v>534</v>
      </c>
      <c r="F49" t="s">
        <v>534</v>
      </c>
      <c r="G49">
        <v>3</v>
      </c>
      <c r="H49">
        <v>2</v>
      </c>
      <c r="I49">
        <v>3</v>
      </c>
      <c r="K49" s="1" t="str">
        <f t="shared" si="0"/>
        <v>小学１年</v>
      </c>
      <c r="L49" s="1" t="str">
        <f t="shared" si="1"/>
        <v>９級</v>
      </c>
      <c r="M49" t="str">
        <f t="shared" si="2"/>
        <v>30203</v>
      </c>
      <c r="P49">
        <v>56</v>
      </c>
      <c r="Q49">
        <v>37</v>
      </c>
    </row>
    <row r="50" spans="1:17" x14ac:dyDescent="0.2">
      <c r="A50" t="s">
        <v>208</v>
      </c>
      <c r="B50">
        <v>6</v>
      </c>
      <c r="C50">
        <v>56</v>
      </c>
      <c r="D50">
        <v>65</v>
      </c>
      <c r="E50" t="s">
        <v>534</v>
      </c>
      <c r="F50" t="s">
        <v>534</v>
      </c>
      <c r="G50">
        <v>3</v>
      </c>
      <c r="H50">
        <v>2</v>
      </c>
      <c r="I50">
        <v>4</v>
      </c>
      <c r="K50" s="1" t="str">
        <f t="shared" si="0"/>
        <v>小学１年</v>
      </c>
      <c r="L50" s="1" t="str">
        <f t="shared" si="1"/>
        <v>８級</v>
      </c>
      <c r="M50" t="str">
        <f t="shared" si="2"/>
        <v>30204</v>
      </c>
      <c r="P50">
        <v>56</v>
      </c>
      <c r="Q50">
        <v>37</v>
      </c>
    </row>
    <row r="51" spans="1:17" x14ac:dyDescent="0.2">
      <c r="A51" t="s">
        <v>225</v>
      </c>
      <c r="B51">
        <v>7</v>
      </c>
      <c r="C51">
        <v>57</v>
      </c>
      <c r="D51">
        <v>66</v>
      </c>
      <c r="E51" t="s">
        <v>449</v>
      </c>
      <c r="F51" t="s">
        <v>449</v>
      </c>
      <c r="G51">
        <v>3</v>
      </c>
      <c r="H51">
        <v>2</v>
      </c>
      <c r="I51">
        <v>5</v>
      </c>
      <c r="K51" s="1" t="str">
        <f t="shared" si="0"/>
        <v>小学１年</v>
      </c>
      <c r="L51" s="1" t="str">
        <f t="shared" si="1"/>
        <v>７級</v>
      </c>
      <c r="M51" t="str">
        <f t="shared" si="2"/>
        <v>30205</v>
      </c>
      <c r="P51">
        <v>57</v>
      </c>
      <c r="Q51">
        <v>38</v>
      </c>
    </row>
    <row r="52" spans="1:17" x14ac:dyDescent="0.2">
      <c r="A52" t="s">
        <v>226</v>
      </c>
      <c r="B52">
        <v>7</v>
      </c>
      <c r="C52">
        <v>57</v>
      </c>
      <c r="D52">
        <v>67</v>
      </c>
      <c r="E52" t="s">
        <v>449</v>
      </c>
      <c r="F52" t="s">
        <v>449</v>
      </c>
      <c r="G52">
        <v>3</v>
      </c>
      <c r="H52">
        <v>2</v>
      </c>
      <c r="I52">
        <v>6</v>
      </c>
      <c r="K52" s="1" t="str">
        <f t="shared" si="0"/>
        <v>小学１年</v>
      </c>
      <c r="L52" s="1" t="str">
        <f t="shared" si="1"/>
        <v>６級</v>
      </c>
      <c r="M52" t="str">
        <f t="shared" si="2"/>
        <v>30206</v>
      </c>
      <c r="P52">
        <v>57</v>
      </c>
      <c r="Q52">
        <v>38</v>
      </c>
    </row>
    <row r="53" spans="1:17" x14ac:dyDescent="0.2">
      <c r="A53" t="s">
        <v>227</v>
      </c>
      <c r="B53">
        <v>7</v>
      </c>
      <c r="C53">
        <v>57</v>
      </c>
      <c r="D53">
        <v>68</v>
      </c>
      <c r="E53" t="s">
        <v>449</v>
      </c>
      <c r="F53" t="s">
        <v>449</v>
      </c>
      <c r="G53">
        <v>3</v>
      </c>
      <c r="H53">
        <v>2</v>
      </c>
      <c r="I53">
        <v>7</v>
      </c>
      <c r="K53" s="1" t="str">
        <f t="shared" si="0"/>
        <v>小学１年</v>
      </c>
      <c r="L53" s="1" t="str">
        <f t="shared" si="1"/>
        <v>５級</v>
      </c>
      <c r="M53" t="str">
        <f t="shared" si="2"/>
        <v>30207</v>
      </c>
      <c r="P53">
        <v>57</v>
      </c>
      <c r="Q53">
        <v>38</v>
      </c>
    </row>
    <row r="54" spans="1:17" x14ac:dyDescent="0.2">
      <c r="A54" t="s">
        <v>228</v>
      </c>
      <c r="B54">
        <v>7</v>
      </c>
      <c r="C54">
        <v>57</v>
      </c>
      <c r="D54">
        <v>69</v>
      </c>
      <c r="E54" t="s">
        <v>449</v>
      </c>
      <c r="F54" t="s">
        <v>449</v>
      </c>
      <c r="G54">
        <v>3</v>
      </c>
      <c r="H54">
        <v>2</v>
      </c>
      <c r="I54">
        <v>8</v>
      </c>
      <c r="K54" s="1" t="str">
        <f t="shared" si="0"/>
        <v>小学１年</v>
      </c>
      <c r="L54" s="1" t="str">
        <f t="shared" si="1"/>
        <v>４級</v>
      </c>
      <c r="M54" t="str">
        <f t="shared" si="2"/>
        <v>30208</v>
      </c>
      <c r="P54">
        <v>57</v>
      </c>
      <c r="Q54">
        <v>38</v>
      </c>
    </row>
    <row r="55" spans="1:17" x14ac:dyDescent="0.2">
      <c r="A55" t="s">
        <v>238</v>
      </c>
      <c r="B55">
        <v>7</v>
      </c>
      <c r="C55">
        <v>57</v>
      </c>
      <c r="D55">
        <v>70</v>
      </c>
      <c r="E55" t="s">
        <v>449</v>
      </c>
      <c r="F55" t="s">
        <v>449</v>
      </c>
      <c r="G55">
        <v>3</v>
      </c>
      <c r="H55">
        <v>2</v>
      </c>
      <c r="I55">
        <v>9</v>
      </c>
      <c r="K55" s="1" t="str">
        <f t="shared" si="0"/>
        <v>小学１年</v>
      </c>
      <c r="L55" s="1" t="str">
        <f t="shared" si="1"/>
        <v>３級</v>
      </c>
      <c r="M55" t="str">
        <f t="shared" si="2"/>
        <v>30209</v>
      </c>
      <c r="P55">
        <v>57</v>
      </c>
      <c r="Q55">
        <v>38</v>
      </c>
    </row>
    <row r="56" spans="1:17" x14ac:dyDescent="0.2">
      <c r="A56" t="s">
        <v>209</v>
      </c>
      <c r="B56">
        <v>8</v>
      </c>
      <c r="C56">
        <v>58</v>
      </c>
      <c r="D56">
        <v>75</v>
      </c>
      <c r="E56" t="s">
        <v>533</v>
      </c>
      <c r="F56" t="s">
        <v>533</v>
      </c>
      <c r="G56">
        <v>4</v>
      </c>
      <c r="H56">
        <v>1</v>
      </c>
      <c r="I56">
        <v>1</v>
      </c>
      <c r="K56" s="1" t="str">
        <f t="shared" si="0"/>
        <v>小学２年</v>
      </c>
      <c r="L56" s="1" t="str">
        <f t="shared" si="1"/>
        <v>無級</v>
      </c>
      <c r="M56" t="str">
        <f t="shared" si="2"/>
        <v>40101</v>
      </c>
      <c r="P56">
        <v>58</v>
      </c>
      <c r="Q56">
        <v>39</v>
      </c>
    </row>
    <row r="57" spans="1:17" x14ac:dyDescent="0.2">
      <c r="A57" t="s">
        <v>210</v>
      </c>
      <c r="B57">
        <v>8</v>
      </c>
      <c r="C57">
        <v>58</v>
      </c>
      <c r="D57">
        <v>76</v>
      </c>
      <c r="E57" t="s">
        <v>533</v>
      </c>
      <c r="F57" t="s">
        <v>533</v>
      </c>
      <c r="G57">
        <v>4</v>
      </c>
      <c r="H57">
        <v>1</v>
      </c>
      <c r="I57">
        <v>2</v>
      </c>
      <c r="K57" s="1" t="str">
        <f t="shared" si="0"/>
        <v>小学２年</v>
      </c>
      <c r="L57" s="1" t="str">
        <f t="shared" si="1"/>
        <v>１０級</v>
      </c>
      <c r="M57" t="str">
        <f t="shared" si="2"/>
        <v>40102</v>
      </c>
      <c r="P57">
        <v>58</v>
      </c>
      <c r="Q57">
        <v>39</v>
      </c>
    </row>
    <row r="58" spans="1:17" x14ac:dyDescent="0.2">
      <c r="A58" t="s">
        <v>211</v>
      </c>
      <c r="B58">
        <v>8</v>
      </c>
      <c r="C58">
        <v>58</v>
      </c>
      <c r="D58">
        <v>77</v>
      </c>
      <c r="E58" t="s">
        <v>533</v>
      </c>
      <c r="F58" t="s">
        <v>533</v>
      </c>
      <c r="G58">
        <v>4</v>
      </c>
      <c r="H58">
        <v>1</v>
      </c>
      <c r="I58">
        <v>3</v>
      </c>
      <c r="K58" s="1" t="str">
        <f t="shared" si="0"/>
        <v>小学２年</v>
      </c>
      <c r="L58" s="1" t="str">
        <f t="shared" si="1"/>
        <v>９級</v>
      </c>
      <c r="M58" t="str">
        <f t="shared" si="2"/>
        <v>40103</v>
      </c>
      <c r="P58">
        <v>58</v>
      </c>
      <c r="Q58">
        <v>39</v>
      </c>
    </row>
    <row r="59" spans="1:17" x14ac:dyDescent="0.2">
      <c r="A59" t="s">
        <v>212</v>
      </c>
      <c r="B59">
        <v>8</v>
      </c>
      <c r="C59">
        <v>58</v>
      </c>
      <c r="D59">
        <v>78</v>
      </c>
      <c r="E59" t="s">
        <v>533</v>
      </c>
      <c r="F59" t="s">
        <v>533</v>
      </c>
      <c r="G59">
        <v>4</v>
      </c>
      <c r="H59">
        <v>1</v>
      </c>
      <c r="I59">
        <v>4</v>
      </c>
      <c r="K59" s="1" t="str">
        <f t="shared" si="0"/>
        <v>小学２年</v>
      </c>
      <c r="L59" s="1" t="str">
        <f t="shared" si="1"/>
        <v>８級</v>
      </c>
      <c r="M59" t="str">
        <f t="shared" si="2"/>
        <v>40104</v>
      </c>
      <c r="P59">
        <v>58</v>
      </c>
      <c r="Q59">
        <v>39</v>
      </c>
    </row>
    <row r="60" spans="1:17" x14ac:dyDescent="0.2">
      <c r="A60" t="s">
        <v>221</v>
      </c>
      <c r="B60">
        <v>9</v>
      </c>
      <c r="C60">
        <v>59</v>
      </c>
      <c r="D60">
        <v>79</v>
      </c>
      <c r="E60" t="s">
        <v>450</v>
      </c>
      <c r="F60" t="s">
        <v>450</v>
      </c>
      <c r="G60">
        <v>4</v>
      </c>
      <c r="H60">
        <v>1</v>
      </c>
      <c r="I60">
        <v>5</v>
      </c>
      <c r="K60" s="1" t="str">
        <f t="shared" si="0"/>
        <v>小学２年</v>
      </c>
      <c r="L60" s="1" t="str">
        <f t="shared" si="1"/>
        <v>７級</v>
      </c>
      <c r="M60" t="str">
        <f t="shared" si="2"/>
        <v>40105</v>
      </c>
      <c r="P60">
        <v>59</v>
      </c>
      <c r="Q60">
        <v>40</v>
      </c>
    </row>
    <row r="61" spans="1:17" x14ac:dyDescent="0.2">
      <c r="A61" t="s">
        <v>222</v>
      </c>
      <c r="B61">
        <v>9</v>
      </c>
      <c r="C61">
        <v>59</v>
      </c>
      <c r="D61">
        <v>80</v>
      </c>
      <c r="E61" t="s">
        <v>450</v>
      </c>
      <c r="F61" t="s">
        <v>450</v>
      </c>
      <c r="G61">
        <v>4</v>
      </c>
      <c r="H61">
        <v>1</v>
      </c>
      <c r="I61">
        <v>6</v>
      </c>
      <c r="K61" s="1" t="str">
        <f t="shared" si="0"/>
        <v>小学２年</v>
      </c>
      <c r="L61" s="1" t="str">
        <f t="shared" si="1"/>
        <v>６級</v>
      </c>
      <c r="M61" t="str">
        <f t="shared" si="2"/>
        <v>40106</v>
      </c>
      <c r="P61">
        <v>59</v>
      </c>
      <c r="Q61">
        <v>40</v>
      </c>
    </row>
    <row r="62" spans="1:17" x14ac:dyDescent="0.2">
      <c r="A62" t="s">
        <v>223</v>
      </c>
      <c r="B62">
        <v>9</v>
      </c>
      <c r="C62">
        <v>59</v>
      </c>
      <c r="D62">
        <v>81</v>
      </c>
      <c r="E62" t="s">
        <v>450</v>
      </c>
      <c r="F62" t="s">
        <v>450</v>
      </c>
      <c r="G62">
        <v>4</v>
      </c>
      <c r="H62">
        <v>1</v>
      </c>
      <c r="I62">
        <v>7</v>
      </c>
      <c r="K62" s="1" t="str">
        <f t="shared" si="0"/>
        <v>小学２年</v>
      </c>
      <c r="L62" s="1" t="str">
        <f t="shared" si="1"/>
        <v>５級</v>
      </c>
      <c r="M62" t="str">
        <f t="shared" si="2"/>
        <v>40107</v>
      </c>
      <c r="P62">
        <v>59</v>
      </c>
      <c r="Q62">
        <v>40</v>
      </c>
    </row>
    <row r="63" spans="1:17" x14ac:dyDescent="0.2">
      <c r="A63" t="s">
        <v>224</v>
      </c>
      <c r="B63">
        <v>9</v>
      </c>
      <c r="C63">
        <v>59</v>
      </c>
      <c r="D63">
        <v>82</v>
      </c>
      <c r="E63" t="s">
        <v>450</v>
      </c>
      <c r="F63" t="s">
        <v>450</v>
      </c>
      <c r="G63">
        <v>4</v>
      </c>
      <c r="H63">
        <v>1</v>
      </c>
      <c r="I63">
        <v>8</v>
      </c>
      <c r="K63" s="1" t="str">
        <f t="shared" si="0"/>
        <v>小学２年</v>
      </c>
      <c r="L63" s="1" t="str">
        <f t="shared" si="1"/>
        <v>４級</v>
      </c>
      <c r="M63" t="str">
        <f t="shared" si="2"/>
        <v>40108</v>
      </c>
      <c r="P63">
        <v>59</v>
      </c>
      <c r="Q63">
        <v>40</v>
      </c>
    </row>
    <row r="64" spans="1:17" x14ac:dyDescent="0.2">
      <c r="A64" t="s">
        <v>243</v>
      </c>
      <c r="B64">
        <v>9</v>
      </c>
      <c r="C64">
        <v>59</v>
      </c>
      <c r="D64">
        <v>83</v>
      </c>
      <c r="E64" t="s">
        <v>450</v>
      </c>
      <c r="F64" t="s">
        <v>450</v>
      </c>
      <c r="G64">
        <v>4</v>
      </c>
      <c r="H64">
        <v>1</v>
      </c>
      <c r="I64">
        <v>9</v>
      </c>
      <c r="K64" s="1" t="str">
        <f t="shared" si="0"/>
        <v>小学２年</v>
      </c>
      <c r="L64" s="1" t="str">
        <f t="shared" si="1"/>
        <v>３級</v>
      </c>
      <c r="M64" t="str">
        <f t="shared" si="2"/>
        <v>40109</v>
      </c>
      <c r="P64">
        <v>59</v>
      </c>
      <c r="Q64">
        <v>40</v>
      </c>
    </row>
    <row r="65" spans="1:17" x14ac:dyDescent="0.2">
      <c r="A65" t="s">
        <v>213</v>
      </c>
      <c r="B65">
        <v>10</v>
      </c>
      <c r="C65">
        <v>60</v>
      </c>
      <c r="D65">
        <v>88</v>
      </c>
      <c r="E65" t="s">
        <v>532</v>
      </c>
      <c r="F65" t="s">
        <v>532</v>
      </c>
      <c r="G65">
        <v>4</v>
      </c>
      <c r="H65">
        <v>2</v>
      </c>
      <c r="I65">
        <v>1</v>
      </c>
      <c r="K65" s="1" t="str">
        <f t="shared" si="0"/>
        <v>小学２年</v>
      </c>
      <c r="L65" s="1" t="str">
        <f t="shared" si="1"/>
        <v>無級</v>
      </c>
      <c r="M65" t="str">
        <f t="shared" si="2"/>
        <v>40201</v>
      </c>
      <c r="P65">
        <v>60</v>
      </c>
      <c r="Q65">
        <v>41</v>
      </c>
    </row>
    <row r="66" spans="1:17" x14ac:dyDescent="0.2">
      <c r="A66" t="s">
        <v>214</v>
      </c>
      <c r="B66">
        <v>10</v>
      </c>
      <c r="C66">
        <v>60</v>
      </c>
      <c r="D66">
        <v>89</v>
      </c>
      <c r="E66" t="s">
        <v>532</v>
      </c>
      <c r="F66" t="s">
        <v>532</v>
      </c>
      <c r="G66">
        <v>4</v>
      </c>
      <c r="H66">
        <v>2</v>
      </c>
      <c r="I66">
        <v>2</v>
      </c>
      <c r="K66" s="1" t="str">
        <f t="shared" ref="K66:K129" si="3">VLOOKUP(G66,$Y$17:$Z$28,2,FALSE)</f>
        <v>小学２年</v>
      </c>
      <c r="L66" s="1" t="str">
        <f t="shared" ref="L66:L129" si="4">VLOOKUP(I66,$Y$2:$Z$14,2,FALSE)</f>
        <v>１０級</v>
      </c>
      <c r="M66" t="str">
        <f t="shared" ref="M66:M129" si="5">CONCATENATE(G66,0,H66,0,I66)</f>
        <v>40202</v>
      </c>
      <c r="P66">
        <v>60</v>
      </c>
      <c r="Q66">
        <v>41</v>
      </c>
    </row>
    <row r="67" spans="1:17" x14ac:dyDescent="0.2">
      <c r="A67" t="s">
        <v>215</v>
      </c>
      <c r="B67">
        <v>10</v>
      </c>
      <c r="C67">
        <v>60</v>
      </c>
      <c r="D67">
        <v>90</v>
      </c>
      <c r="E67" t="s">
        <v>532</v>
      </c>
      <c r="F67" t="s">
        <v>532</v>
      </c>
      <c r="G67">
        <v>4</v>
      </c>
      <c r="H67">
        <v>2</v>
      </c>
      <c r="I67">
        <v>3</v>
      </c>
      <c r="K67" s="1" t="str">
        <f t="shared" si="3"/>
        <v>小学２年</v>
      </c>
      <c r="L67" s="1" t="str">
        <f t="shared" si="4"/>
        <v>９級</v>
      </c>
      <c r="M67" t="str">
        <f t="shared" si="5"/>
        <v>40203</v>
      </c>
      <c r="P67">
        <v>60</v>
      </c>
      <c r="Q67">
        <v>41</v>
      </c>
    </row>
    <row r="68" spans="1:17" x14ac:dyDescent="0.2">
      <c r="A68" t="s">
        <v>216</v>
      </c>
      <c r="B68">
        <v>10</v>
      </c>
      <c r="C68">
        <v>60</v>
      </c>
      <c r="D68">
        <v>91</v>
      </c>
      <c r="E68" t="s">
        <v>532</v>
      </c>
      <c r="F68" t="s">
        <v>532</v>
      </c>
      <c r="G68">
        <v>4</v>
      </c>
      <c r="H68">
        <v>2</v>
      </c>
      <c r="I68">
        <v>4</v>
      </c>
      <c r="K68" s="1" t="str">
        <f t="shared" si="3"/>
        <v>小学２年</v>
      </c>
      <c r="L68" s="1" t="str">
        <f t="shared" si="4"/>
        <v>８級</v>
      </c>
      <c r="M68" t="str">
        <f t="shared" si="5"/>
        <v>40204</v>
      </c>
      <c r="P68">
        <v>60</v>
      </c>
      <c r="Q68">
        <v>41</v>
      </c>
    </row>
    <row r="69" spans="1:17" x14ac:dyDescent="0.2">
      <c r="A69" t="s">
        <v>229</v>
      </c>
      <c r="B69">
        <v>11</v>
      </c>
      <c r="C69">
        <v>61</v>
      </c>
      <c r="D69">
        <v>92</v>
      </c>
      <c r="E69" t="s">
        <v>451</v>
      </c>
      <c r="F69" t="s">
        <v>451</v>
      </c>
      <c r="G69">
        <v>4</v>
      </c>
      <c r="H69">
        <v>2</v>
      </c>
      <c r="I69">
        <v>5</v>
      </c>
      <c r="K69" s="1" t="str">
        <f t="shared" si="3"/>
        <v>小学２年</v>
      </c>
      <c r="L69" s="1" t="str">
        <f t="shared" si="4"/>
        <v>７級</v>
      </c>
      <c r="M69" t="str">
        <f t="shared" si="5"/>
        <v>40205</v>
      </c>
      <c r="P69">
        <v>61</v>
      </c>
      <c r="Q69">
        <v>42</v>
      </c>
    </row>
    <row r="70" spans="1:17" x14ac:dyDescent="0.2">
      <c r="A70" t="s">
        <v>230</v>
      </c>
      <c r="B70">
        <v>11</v>
      </c>
      <c r="C70">
        <v>61</v>
      </c>
      <c r="D70">
        <v>93</v>
      </c>
      <c r="E70" t="s">
        <v>451</v>
      </c>
      <c r="F70" t="s">
        <v>451</v>
      </c>
      <c r="G70">
        <v>4</v>
      </c>
      <c r="H70">
        <v>2</v>
      </c>
      <c r="I70">
        <v>6</v>
      </c>
      <c r="K70" s="1" t="str">
        <f t="shared" si="3"/>
        <v>小学２年</v>
      </c>
      <c r="L70" s="1" t="str">
        <f t="shared" si="4"/>
        <v>６級</v>
      </c>
      <c r="M70" t="str">
        <f t="shared" si="5"/>
        <v>40206</v>
      </c>
      <c r="P70">
        <v>61</v>
      </c>
      <c r="Q70">
        <v>42</v>
      </c>
    </row>
    <row r="71" spans="1:17" x14ac:dyDescent="0.2">
      <c r="A71" t="s">
        <v>231</v>
      </c>
      <c r="B71">
        <v>11</v>
      </c>
      <c r="C71">
        <v>61</v>
      </c>
      <c r="D71">
        <v>94</v>
      </c>
      <c r="E71" t="s">
        <v>451</v>
      </c>
      <c r="F71" t="s">
        <v>451</v>
      </c>
      <c r="G71">
        <v>4</v>
      </c>
      <c r="H71">
        <v>2</v>
      </c>
      <c r="I71">
        <v>7</v>
      </c>
      <c r="K71" s="1" t="str">
        <f t="shared" si="3"/>
        <v>小学２年</v>
      </c>
      <c r="L71" s="1" t="str">
        <f t="shared" si="4"/>
        <v>５級</v>
      </c>
      <c r="M71" t="str">
        <f t="shared" si="5"/>
        <v>40207</v>
      </c>
      <c r="P71">
        <v>61</v>
      </c>
      <c r="Q71">
        <v>42</v>
      </c>
    </row>
    <row r="72" spans="1:17" x14ac:dyDescent="0.2">
      <c r="A72" t="s">
        <v>232</v>
      </c>
      <c r="B72">
        <v>11</v>
      </c>
      <c r="C72">
        <v>61</v>
      </c>
      <c r="D72">
        <v>95</v>
      </c>
      <c r="E72" t="s">
        <v>451</v>
      </c>
      <c r="F72" t="s">
        <v>451</v>
      </c>
      <c r="G72">
        <v>4</v>
      </c>
      <c r="H72">
        <v>2</v>
      </c>
      <c r="I72">
        <v>8</v>
      </c>
      <c r="K72" s="1" t="str">
        <f t="shared" si="3"/>
        <v>小学２年</v>
      </c>
      <c r="L72" s="1" t="str">
        <f t="shared" si="4"/>
        <v>４級</v>
      </c>
      <c r="M72" t="str">
        <f t="shared" si="5"/>
        <v>40208</v>
      </c>
      <c r="P72">
        <v>61</v>
      </c>
      <c r="Q72">
        <v>42</v>
      </c>
    </row>
    <row r="73" spans="1:17" x14ac:dyDescent="0.2">
      <c r="A73" t="s">
        <v>248</v>
      </c>
      <c r="B73">
        <v>11</v>
      </c>
      <c r="C73">
        <v>61</v>
      </c>
      <c r="D73">
        <v>96</v>
      </c>
      <c r="E73" t="s">
        <v>451</v>
      </c>
      <c r="F73" t="s">
        <v>451</v>
      </c>
      <c r="G73">
        <v>4</v>
      </c>
      <c r="H73">
        <v>2</v>
      </c>
      <c r="I73">
        <v>9</v>
      </c>
      <c r="K73" s="1" t="str">
        <f t="shared" si="3"/>
        <v>小学２年</v>
      </c>
      <c r="L73" s="1" t="str">
        <f t="shared" si="4"/>
        <v>３級</v>
      </c>
      <c r="M73" t="str">
        <f t="shared" si="5"/>
        <v>40209</v>
      </c>
      <c r="P73">
        <v>61</v>
      </c>
      <c r="Q73">
        <v>42</v>
      </c>
    </row>
    <row r="74" spans="1:17" x14ac:dyDescent="0.2">
      <c r="A74" t="s">
        <v>253</v>
      </c>
      <c r="B74">
        <v>12</v>
      </c>
      <c r="C74">
        <v>62</v>
      </c>
      <c r="D74">
        <v>101</v>
      </c>
      <c r="E74" t="s">
        <v>531</v>
      </c>
      <c r="F74" t="s">
        <v>530</v>
      </c>
      <c r="G74">
        <v>5</v>
      </c>
      <c r="H74">
        <v>1</v>
      </c>
      <c r="I74">
        <v>1</v>
      </c>
      <c r="K74" s="1" t="str">
        <f t="shared" si="3"/>
        <v>小学３年</v>
      </c>
      <c r="L74" s="1" t="str">
        <f t="shared" si="4"/>
        <v>無級</v>
      </c>
      <c r="M74" t="str">
        <f t="shared" si="5"/>
        <v>50101</v>
      </c>
      <c r="P74">
        <v>62</v>
      </c>
      <c r="Q74">
        <v>43</v>
      </c>
    </row>
    <row r="75" spans="1:17" x14ac:dyDescent="0.2">
      <c r="A75" t="s">
        <v>254</v>
      </c>
      <c r="B75">
        <v>12</v>
      </c>
      <c r="C75">
        <v>62</v>
      </c>
      <c r="D75">
        <v>102</v>
      </c>
      <c r="E75" t="s">
        <v>531</v>
      </c>
      <c r="F75" t="s">
        <v>530</v>
      </c>
      <c r="G75">
        <v>5</v>
      </c>
      <c r="H75">
        <v>1</v>
      </c>
      <c r="I75">
        <v>2</v>
      </c>
      <c r="K75" s="1" t="str">
        <f t="shared" si="3"/>
        <v>小学３年</v>
      </c>
      <c r="L75" s="1" t="str">
        <f t="shared" si="4"/>
        <v>１０級</v>
      </c>
      <c r="M75" t="str">
        <f t="shared" si="5"/>
        <v>50102</v>
      </c>
      <c r="P75">
        <v>62</v>
      </c>
      <c r="Q75">
        <v>43</v>
      </c>
    </row>
    <row r="76" spans="1:17" x14ac:dyDescent="0.2">
      <c r="A76" t="s">
        <v>255</v>
      </c>
      <c r="B76">
        <v>12</v>
      </c>
      <c r="C76">
        <v>62</v>
      </c>
      <c r="D76">
        <v>103</v>
      </c>
      <c r="E76" t="s">
        <v>531</v>
      </c>
      <c r="F76" t="s">
        <v>530</v>
      </c>
      <c r="G76">
        <v>5</v>
      </c>
      <c r="H76">
        <v>1</v>
      </c>
      <c r="I76">
        <v>3</v>
      </c>
      <c r="K76" s="1" t="str">
        <f t="shared" si="3"/>
        <v>小学３年</v>
      </c>
      <c r="L76" s="1" t="str">
        <f t="shared" si="4"/>
        <v>９級</v>
      </c>
      <c r="M76" t="str">
        <f t="shared" si="5"/>
        <v>50103</v>
      </c>
      <c r="P76">
        <v>62</v>
      </c>
      <c r="Q76">
        <v>43</v>
      </c>
    </row>
    <row r="77" spans="1:17" x14ac:dyDescent="0.2">
      <c r="A77" t="s">
        <v>256</v>
      </c>
      <c r="B77">
        <v>12</v>
      </c>
      <c r="C77">
        <v>62</v>
      </c>
      <c r="D77">
        <v>104</v>
      </c>
      <c r="E77" t="s">
        <v>531</v>
      </c>
      <c r="F77" t="s">
        <v>530</v>
      </c>
      <c r="G77">
        <v>5</v>
      </c>
      <c r="H77">
        <v>1</v>
      </c>
      <c r="I77">
        <v>4</v>
      </c>
      <c r="K77" s="1" t="str">
        <f t="shared" si="3"/>
        <v>小学３年</v>
      </c>
      <c r="L77" s="1" t="str">
        <f t="shared" si="4"/>
        <v>８級</v>
      </c>
      <c r="M77" t="str">
        <f t="shared" si="5"/>
        <v>50104</v>
      </c>
      <c r="P77">
        <v>62</v>
      </c>
      <c r="Q77">
        <v>43</v>
      </c>
    </row>
    <row r="78" spans="1:17" x14ac:dyDescent="0.2">
      <c r="A78" t="s">
        <v>269</v>
      </c>
      <c r="B78">
        <v>12</v>
      </c>
      <c r="C78">
        <v>62</v>
      </c>
      <c r="D78">
        <v>105</v>
      </c>
      <c r="E78" t="s">
        <v>531</v>
      </c>
      <c r="F78" t="s">
        <v>530</v>
      </c>
      <c r="G78">
        <v>5</v>
      </c>
      <c r="H78">
        <v>1</v>
      </c>
      <c r="I78">
        <v>5</v>
      </c>
      <c r="K78" s="1" t="str">
        <f t="shared" si="3"/>
        <v>小学３年</v>
      </c>
      <c r="L78" s="1" t="str">
        <f t="shared" si="4"/>
        <v>７級</v>
      </c>
      <c r="M78" t="str">
        <f t="shared" si="5"/>
        <v>50105</v>
      </c>
      <c r="P78">
        <v>62</v>
      </c>
      <c r="Q78">
        <v>43</v>
      </c>
    </row>
    <row r="79" spans="1:17" x14ac:dyDescent="0.2">
      <c r="A79" t="s">
        <v>270</v>
      </c>
      <c r="B79">
        <v>12</v>
      </c>
      <c r="C79">
        <v>62</v>
      </c>
      <c r="D79">
        <v>106</v>
      </c>
      <c r="E79" t="s">
        <v>531</v>
      </c>
      <c r="F79" t="s">
        <v>530</v>
      </c>
      <c r="G79">
        <v>5</v>
      </c>
      <c r="H79">
        <v>1</v>
      </c>
      <c r="I79">
        <v>6</v>
      </c>
      <c r="K79" s="1" t="str">
        <f t="shared" si="3"/>
        <v>小学３年</v>
      </c>
      <c r="L79" s="1" t="str">
        <f t="shared" si="4"/>
        <v>６級</v>
      </c>
      <c r="M79" t="str">
        <f t="shared" si="5"/>
        <v>50106</v>
      </c>
      <c r="P79">
        <v>62</v>
      </c>
      <c r="Q79">
        <v>43</v>
      </c>
    </row>
    <row r="80" spans="1:17" x14ac:dyDescent="0.2">
      <c r="A80" t="s">
        <v>271</v>
      </c>
      <c r="B80">
        <v>12</v>
      </c>
      <c r="C80">
        <v>62</v>
      </c>
      <c r="D80">
        <v>107</v>
      </c>
      <c r="E80" t="s">
        <v>531</v>
      </c>
      <c r="F80" t="s">
        <v>530</v>
      </c>
      <c r="G80">
        <v>5</v>
      </c>
      <c r="H80">
        <v>1</v>
      </c>
      <c r="I80">
        <v>7</v>
      </c>
      <c r="K80" s="1" t="str">
        <f t="shared" si="3"/>
        <v>小学３年</v>
      </c>
      <c r="L80" s="1" t="str">
        <f t="shared" si="4"/>
        <v>５級</v>
      </c>
      <c r="M80" t="str">
        <f t="shared" si="5"/>
        <v>50107</v>
      </c>
      <c r="P80">
        <v>62</v>
      </c>
      <c r="Q80">
        <v>43</v>
      </c>
    </row>
    <row r="81" spans="1:17" x14ac:dyDescent="0.2">
      <c r="A81" t="s">
        <v>272</v>
      </c>
      <c r="B81">
        <v>12</v>
      </c>
      <c r="C81">
        <v>62</v>
      </c>
      <c r="D81">
        <v>108</v>
      </c>
      <c r="E81" t="s">
        <v>531</v>
      </c>
      <c r="F81" t="s">
        <v>530</v>
      </c>
      <c r="G81">
        <v>5</v>
      </c>
      <c r="H81">
        <v>1</v>
      </c>
      <c r="I81">
        <v>8</v>
      </c>
      <c r="K81" s="1" t="str">
        <f t="shared" si="3"/>
        <v>小学３年</v>
      </c>
      <c r="L81" s="1" t="str">
        <f t="shared" si="4"/>
        <v>４級</v>
      </c>
      <c r="M81" t="str">
        <f t="shared" si="5"/>
        <v>50108</v>
      </c>
      <c r="P81">
        <v>62</v>
      </c>
      <c r="Q81">
        <v>43</v>
      </c>
    </row>
    <row r="82" spans="1:17" x14ac:dyDescent="0.2">
      <c r="A82" t="s">
        <v>285</v>
      </c>
      <c r="B82">
        <v>13</v>
      </c>
      <c r="C82">
        <v>63</v>
      </c>
      <c r="D82">
        <v>109</v>
      </c>
      <c r="E82" t="s">
        <v>142</v>
      </c>
      <c r="F82" t="s">
        <v>142</v>
      </c>
      <c r="G82">
        <v>5</v>
      </c>
      <c r="H82">
        <v>1</v>
      </c>
      <c r="I82">
        <v>9</v>
      </c>
      <c r="K82" s="1" t="str">
        <f t="shared" si="3"/>
        <v>小学３年</v>
      </c>
      <c r="L82" s="1" t="str">
        <f t="shared" si="4"/>
        <v>３級</v>
      </c>
      <c r="M82" t="str">
        <f t="shared" si="5"/>
        <v>50109</v>
      </c>
      <c r="P82">
        <v>63</v>
      </c>
      <c r="Q82">
        <v>44</v>
      </c>
    </row>
    <row r="83" spans="1:17" x14ac:dyDescent="0.2">
      <c r="A83" t="s">
        <v>257</v>
      </c>
      <c r="B83">
        <v>14</v>
      </c>
      <c r="C83">
        <v>64</v>
      </c>
      <c r="D83">
        <v>114</v>
      </c>
      <c r="E83" t="s">
        <v>529</v>
      </c>
      <c r="F83" t="s">
        <v>529</v>
      </c>
      <c r="G83">
        <v>5</v>
      </c>
      <c r="H83">
        <v>2</v>
      </c>
      <c r="I83">
        <v>1</v>
      </c>
      <c r="K83" s="1" t="str">
        <f t="shared" si="3"/>
        <v>小学３年</v>
      </c>
      <c r="L83" s="1" t="str">
        <f t="shared" si="4"/>
        <v>無級</v>
      </c>
      <c r="M83" t="str">
        <f t="shared" si="5"/>
        <v>50201</v>
      </c>
      <c r="P83">
        <v>64</v>
      </c>
      <c r="Q83">
        <v>45</v>
      </c>
    </row>
    <row r="84" spans="1:17" x14ac:dyDescent="0.2">
      <c r="A84" t="s">
        <v>258</v>
      </c>
      <c r="B84">
        <v>14</v>
      </c>
      <c r="C84">
        <v>64</v>
      </c>
      <c r="D84">
        <v>115</v>
      </c>
      <c r="E84" t="s">
        <v>529</v>
      </c>
      <c r="F84" t="s">
        <v>529</v>
      </c>
      <c r="G84">
        <v>5</v>
      </c>
      <c r="H84">
        <v>2</v>
      </c>
      <c r="I84">
        <v>2</v>
      </c>
      <c r="K84" s="1" t="str">
        <f t="shared" si="3"/>
        <v>小学３年</v>
      </c>
      <c r="L84" s="1" t="str">
        <f t="shared" si="4"/>
        <v>１０級</v>
      </c>
      <c r="M84" t="str">
        <f t="shared" si="5"/>
        <v>50202</v>
      </c>
      <c r="P84">
        <v>64</v>
      </c>
      <c r="Q84">
        <v>45</v>
      </c>
    </row>
    <row r="85" spans="1:17" x14ac:dyDescent="0.2">
      <c r="A85" t="s">
        <v>259</v>
      </c>
      <c r="B85">
        <v>14</v>
      </c>
      <c r="C85">
        <v>64</v>
      </c>
      <c r="D85">
        <v>116</v>
      </c>
      <c r="E85" t="s">
        <v>529</v>
      </c>
      <c r="F85" t="s">
        <v>529</v>
      </c>
      <c r="G85">
        <v>5</v>
      </c>
      <c r="H85">
        <v>2</v>
      </c>
      <c r="I85">
        <v>3</v>
      </c>
      <c r="K85" s="1" t="str">
        <f t="shared" si="3"/>
        <v>小学３年</v>
      </c>
      <c r="L85" s="1" t="str">
        <f t="shared" si="4"/>
        <v>９級</v>
      </c>
      <c r="M85" t="str">
        <f t="shared" si="5"/>
        <v>50203</v>
      </c>
      <c r="P85">
        <v>64</v>
      </c>
      <c r="Q85">
        <v>45</v>
      </c>
    </row>
    <row r="86" spans="1:17" x14ac:dyDescent="0.2">
      <c r="A86" t="s">
        <v>260</v>
      </c>
      <c r="B86">
        <v>14</v>
      </c>
      <c r="C86">
        <v>64</v>
      </c>
      <c r="D86">
        <v>117</v>
      </c>
      <c r="E86" t="s">
        <v>529</v>
      </c>
      <c r="F86" t="s">
        <v>529</v>
      </c>
      <c r="G86">
        <v>5</v>
      </c>
      <c r="H86">
        <v>2</v>
      </c>
      <c r="I86">
        <v>4</v>
      </c>
      <c r="K86" s="1" t="str">
        <f t="shared" si="3"/>
        <v>小学３年</v>
      </c>
      <c r="L86" s="1" t="str">
        <f t="shared" si="4"/>
        <v>８級</v>
      </c>
      <c r="M86" t="str">
        <f t="shared" si="5"/>
        <v>50204</v>
      </c>
      <c r="P86">
        <v>64</v>
      </c>
      <c r="Q86">
        <v>45</v>
      </c>
    </row>
    <row r="87" spans="1:17" x14ac:dyDescent="0.2">
      <c r="A87" t="s">
        <v>277</v>
      </c>
      <c r="B87">
        <v>14</v>
      </c>
      <c r="C87">
        <v>64</v>
      </c>
      <c r="D87">
        <v>118</v>
      </c>
      <c r="E87" t="s">
        <v>529</v>
      </c>
      <c r="F87" t="s">
        <v>529</v>
      </c>
      <c r="G87">
        <v>5</v>
      </c>
      <c r="H87">
        <v>2</v>
      </c>
      <c r="I87">
        <v>5</v>
      </c>
      <c r="K87" s="1" t="str">
        <f t="shared" si="3"/>
        <v>小学３年</v>
      </c>
      <c r="L87" s="1" t="str">
        <f t="shared" si="4"/>
        <v>７級</v>
      </c>
      <c r="M87" t="str">
        <f t="shared" si="5"/>
        <v>50205</v>
      </c>
      <c r="P87">
        <v>64</v>
      </c>
      <c r="Q87">
        <v>45</v>
      </c>
    </row>
    <row r="88" spans="1:17" x14ac:dyDescent="0.2">
      <c r="A88" t="s">
        <v>278</v>
      </c>
      <c r="B88">
        <v>14</v>
      </c>
      <c r="C88">
        <v>64</v>
      </c>
      <c r="D88">
        <v>119</v>
      </c>
      <c r="E88" t="s">
        <v>529</v>
      </c>
      <c r="F88" t="s">
        <v>529</v>
      </c>
      <c r="G88">
        <v>5</v>
      </c>
      <c r="H88">
        <v>2</v>
      </c>
      <c r="I88">
        <v>6</v>
      </c>
      <c r="K88" s="1" t="str">
        <f t="shared" si="3"/>
        <v>小学３年</v>
      </c>
      <c r="L88" s="1" t="str">
        <f t="shared" si="4"/>
        <v>６級</v>
      </c>
      <c r="M88" t="str">
        <f t="shared" si="5"/>
        <v>50206</v>
      </c>
      <c r="P88">
        <v>64</v>
      </c>
      <c r="Q88">
        <v>45</v>
      </c>
    </row>
    <row r="89" spans="1:17" x14ac:dyDescent="0.2">
      <c r="A89" t="s">
        <v>279</v>
      </c>
      <c r="B89">
        <v>14</v>
      </c>
      <c r="C89">
        <v>64</v>
      </c>
      <c r="D89">
        <v>120</v>
      </c>
      <c r="E89" t="s">
        <v>529</v>
      </c>
      <c r="F89" t="s">
        <v>529</v>
      </c>
      <c r="G89">
        <v>5</v>
      </c>
      <c r="H89">
        <v>2</v>
      </c>
      <c r="I89">
        <v>7</v>
      </c>
      <c r="K89" s="1" t="str">
        <f t="shared" si="3"/>
        <v>小学３年</v>
      </c>
      <c r="L89" s="1" t="str">
        <f t="shared" si="4"/>
        <v>５級</v>
      </c>
      <c r="M89" t="str">
        <f t="shared" si="5"/>
        <v>50207</v>
      </c>
      <c r="P89">
        <v>64</v>
      </c>
      <c r="Q89">
        <v>45</v>
      </c>
    </row>
    <row r="90" spans="1:17" x14ac:dyDescent="0.2">
      <c r="A90" t="s">
        <v>280</v>
      </c>
      <c r="B90">
        <v>14</v>
      </c>
      <c r="C90">
        <v>64</v>
      </c>
      <c r="D90">
        <v>121</v>
      </c>
      <c r="E90" t="s">
        <v>529</v>
      </c>
      <c r="F90" t="s">
        <v>529</v>
      </c>
      <c r="G90">
        <v>5</v>
      </c>
      <c r="H90">
        <v>2</v>
      </c>
      <c r="I90">
        <v>8</v>
      </c>
      <c r="K90" s="1" t="str">
        <f t="shared" si="3"/>
        <v>小学３年</v>
      </c>
      <c r="L90" s="1" t="str">
        <f t="shared" si="4"/>
        <v>４級</v>
      </c>
      <c r="M90" t="str">
        <f t="shared" si="5"/>
        <v>50208</v>
      </c>
      <c r="P90">
        <v>64</v>
      </c>
      <c r="Q90">
        <v>45</v>
      </c>
    </row>
    <row r="91" spans="1:17" x14ac:dyDescent="0.2">
      <c r="A91" t="s">
        <v>290</v>
      </c>
      <c r="B91">
        <v>15</v>
      </c>
      <c r="C91">
        <v>65</v>
      </c>
      <c r="D91">
        <v>122</v>
      </c>
      <c r="E91" t="s">
        <v>143</v>
      </c>
      <c r="F91" t="s">
        <v>143</v>
      </c>
      <c r="G91">
        <v>5</v>
      </c>
      <c r="H91">
        <v>2</v>
      </c>
      <c r="I91">
        <v>9</v>
      </c>
      <c r="K91" s="1" t="str">
        <f t="shared" si="3"/>
        <v>小学３年</v>
      </c>
      <c r="L91" s="1" t="str">
        <f t="shared" si="4"/>
        <v>３級</v>
      </c>
      <c r="M91" t="str">
        <f t="shared" si="5"/>
        <v>50209</v>
      </c>
      <c r="P91">
        <v>65</v>
      </c>
      <c r="Q91">
        <v>46</v>
      </c>
    </row>
    <row r="92" spans="1:17" x14ac:dyDescent="0.2">
      <c r="A92" t="s">
        <v>261</v>
      </c>
      <c r="B92">
        <v>16</v>
      </c>
      <c r="C92">
        <v>66</v>
      </c>
      <c r="D92">
        <v>127</v>
      </c>
      <c r="E92" t="s">
        <v>528</v>
      </c>
      <c r="F92" t="s">
        <v>527</v>
      </c>
      <c r="G92">
        <v>6</v>
      </c>
      <c r="H92">
        <v>1</v>
      </c>
      <c r="I92">
        <v>1</v>
      </c>
      <c r="K92" s="1" t="str">
        <f t="shared" si="3"/>
        <v>小学４年</v>
      </c>
      <c r="L92" s="1" t="str">
        <f t="shared" si="4"/>
        <v>無級</v>
      </c>
      <c r="M92" t="str">
        <f t="shared" si="5"/>
        <v>60101</v>
      </c>
      <c r="P92">
        <v>66</v>
      </c>
      <c r="Q92">
        <v>47</v>
      </c>
    </row>
    <row r="93" spans="1:17" x14ac:dyDescent="0.2">
      <c r="A93" t="s">
        <v>262</v>
      </c>
      <c r="B93">
        <v>16</v>
      </c>
      <c r="C93">
        <v>66</v>
      </c>
      <c r="D93">
        <v>128</v>
      </c>
      <c r="E93" t="s">
        <v>528</v>
      </c>
      <c r="F93" t="s">
        <v>527</v>
      </c>
      <c r="G93">
        <v>6</v>
      </c>
      <c r="H93">
        <v>1</v>
      </c>
      <c r="I93">
        <v>2</v>
      </c>
      <c r="K93" s="1" t="str">
        <f t="shared" si="3"/>
        <v>小学４年</v>
      </c>
      <c r="L93" s="1" t="str">
        <f t="shared" si="4"/>
        <v>１０級</v>
      </c>
      <c r="M93" t="str">
        <f t="shared" si="5"/>
        <v>60102</v>
      </c>
      <c r="P93">
        <v>66</v>
      </c>
      <c r="Q93">
        <v>47</v>
      </c>
    </row>
    <row r="94" spans="1:17" x14ac:dyDescent="0.2">
      <c r="A94" t="s">
        <v>263</v>
      </c>
      <c r="B94">
        <v>16</v>
      </c>
      <c r="C94">
        <v>66</v>
      </c>
      <c r="D94">
        <v>129</v>
      </c>
      <c r="E94" t="s">
        <v>528</v>
      </c>
      <c r="F94" t="s">
        <v>527</v>
      </c>
      <c r="G94">
        <v>6</v>
      </c>
      <c r="H94">
        <v>1</v>
      </c>
      <c r="I94">
        <v>3</v>
      </c>
      <c r="K94" s="1" t="str">
        <f t="shared" si="3"/>
        <v>小学４年</v>
      </c>
      <c r="L94" s="1" t="str">
        <f t="shared" si="4"/>
        <v>９級</v>
      </c>
      <c r="M94" t="str">
        <f t="shared" si="5"/>
        <v>60103</v>
      </c>
      <c r="P94">
        <v>66</v>
      </c>
      <c r="Q94">
        <v>47</v>
      </c>
    </row>
    <row r="95" spans="1:17" x14ac:dyDescent="0.2">
      <c r="A95" t="s">
        <v>264</v>
      </c>
      <c r="B95">
        <v>16</v>
      </c>
      <c r="C95">
        <v>66</v>
      </c>
      <c r="D95">
        <v>130</v>
      </c>
      <c r="E95" t="s">
        <v>528</v>
      </c>
      <c r="F95" t="s">
        <v>527</v>
      </c>
      <c r="G95">
        <v>6</v>
      </c>
      <c r="H95">
        <v>1</v>
      </c>
      <c r="I95">
        <v>4</v>
      </c>
      <c r="K95" s="1" t="str">
        <f t="shared" si="3"/>
        <v>小学４年</v>
      </c>
      <c r="L95" s="1" t="str">
        <f t="shared" si="4"/>
        <v>８級</v>
      </c>
      <c r="M95" t="str">
        <f t="shared" si="5"/>
        <v>60104</v>
      </c>
      <c r="P95">
        <v>66</v>
      </c>
      <c r="Q95">
        <v>47</v>
      </c>
    </row>
    <row r="96" spans="1:17" x14ac:dyDescent="0.2">
      <c r="A96" t="s">
        <v>273</v>
      </c>
      <c r="B96">
        <v>16</v>
      </c>
      <c r="C96">
        <v>66</v>
      </c>
      <c r="D96">
        <v>131</v>
      </c>
      <c r="E96" t="s">
        <v>528</v>
      </c>
      <c r="F96" t="s">
        <v>527</v>
      </c>
      <c r="G96">
        <v>6</v>
      </c>
      <c r="H96">
        <v>1</v>
      </c>
      <c r="I96">
        <v>5</v>
      </c>
      <c r="K96" s="1" t="str">
        <f t="shared" si="3"/>
        <v>小学４年</v>
      </c>
      <c r="L96" s="1" t="str">
        <f t="shared" si="4"/>
        <v>７級</v>
      </c>
      <c r="M96" t="str">
        <f t="shared" si="5"/>
        <v>60105</v>
      </c>
      <c r="P96">
        <v>66</v>
      </c>
      <c r="Q96">
        <v>47</v>
      </c>
    </row>
    <row r="97" spans="1:17" x14ac:dyDescent="0.2">
      <c r="A97" t="s">
        <v>274</v>
      </c>
      <c r="B97">
        <v>16</v>
      </c>
      <c r="C97">
        <v>66</v>
      </c>
      <c r="D97">
        <v>132</v>
      </c>
      <c r="E97" t="s">
        <v>528</v>
      </c>
      <c r="F97" t="s">
        <v>527</v>
      </c>
      <c r="G97">
        <v>6</v>
      </c>
      <c r="H97">
        <v>1</v>
      </c>
      <c r="I97">
        <v>6</v>
      </c>
      <c r="K97" s="1" t="str">
        <f t="shared" si="3"/>
        <v>小学４年</v>
      </c>
      <c r="L97" s="1" t="str">
        <f t="shared" si="4"/>
        <v>６級</v>
      </c>
      <c r="M97" t="str">
        <f t="shared" si="5"/>
        <v>60106</v>
      </c>
      <c r="P97">
        <v>66</v>
      </c>
      <c r="Q97">
        <v>47</v>
      </c>
    </row>
    <row r="98" spans="1:17" x14ac:dyDescent="0.2">
      <c r="A98" t="s">
        <v>275</v>
      </c>
      <c r="B98">
        <v>16</v>
      </c>
      <c r="C98">
        <v>66</v>
      </c>
      <c r="D98">
        <v>133</v>
      </c>
      <c r="E98" t="s">
        <v>528</v>
      </c>
      <c r="F98" t="s">
        <v>527</v>
      </c>
      <c r="G98">
        <v>6</v>
      </c>
      <c r="H98">
        <v>1</v>
      </c>
      <c r="I98">
        <v>7</v>
      </c>
      <c r="K98" s="1" t="str">
        <f t="shared" si="3"/>
        <v>小学４年</v>
      </c>
      <c r="L98" s="1" t="str">
        <f t="shared" si="4"/>
        <v>５級</v>
      </c>
      <c r="M98" t="str">
        <f t="shared" si="5"/>
        <v>60107</v>
      </c>
      <c r="P98">
        <v>66</v>
      </c>
      <c r="Q98">
        <v>47</v>
      </c>
    </row>
    <row r="99" spans="1:17" x14ac:dyDescent="0.2">
      <c r="A99" t="s">
        <v>276</v>
      </c>
      <c r="B99">
        <v>16</v>
      </c>
      <c r="C99">
        <v>66</v>
      </c>
      <c r="D99">
        <v>134</v>
      </c>
      <c r="E99" t="s">
        <v>528</v>
      </c>
      <c r="F99" t="s">
        <v>527</v>
      </c>
      <c r="G99">
        <v>6</v>
      </c>
      <c r="H99">
        <v>1</v>
      </c>
      <c r="I99">
        <v>8</v>
      </c>
      <c r="K99" s="1" t="str">
        <f t="shared" si="3"/>
        <v>小学４年</v>
      </c>
      <c r="L99" s="1" t="str">
        <f t="shared" si="4"/>
        <v>４級</v>
      </c>
      <c r="M99" t="str">
        <f t="shared" si="5"/>
        <v>60108</v>
      </c>
      <c r="P99">
        <v>66</v>
      </c>
      <c r="Q99">
        <v>47</v>
      </c>
    </row>
    <row r="100" spans="1:17" x14ac:dyDescent="0.2">
      <c r="A100" t="s">
        <v>295</v>
      </c>
      <c r="B100">
        <v>17</v>
      </c>
      <c r="C100">
        <v>67</v>
      </c>
      <c r="D100">
        <v>135</v>
      </c>
      <c r="E100" t="s">
        <v>144</v>
      </c>
      <c r="F100" t="s">
        <v>144</v>
      </c>
      <c r="G100">
        <v>6</v>
      </c>
      <c r="H100">
        <v>1</v>
      </c>
      <c r="I100">
        <v>9</v>
      </c>
      <c r="K100" s="1" t="str">
        <f t="shared" si="3"/>
        <v>小学４年</v>
      </c>
      <c r="L100" s="1" t="str">
        <f t="shared" si="4"/>
        <v>３級</v>
      </c>
      <c r="M100" t="str">
        <f t="shared" si="5"/>
        <v>60109</v>
      </c>
      <c r="P100">
        <v>67</v>
      </c>
      <c r="Q100">
        <v>48</v>
      </c>
    </row>
    <row r="101" spans="1:17" x14ac:dyDescent="0.2">
      <c r="A101" t="s">
        <v>265</v>
      </c>
      <c r="B101">
        <v>18</v>
      </c>
      <c r="C101">
        <v>68</v>
      </c>
      <c r="D101">
        <v>140</v>
      </c>
      <c r="E101" t="s">
        <v>525</v>
      </c>
      <c r="F101" t="s">
        <v>526</v>
      </c>
      <c r="G101">
        <v>6</v>
      </c>
      <c r="H101">
        <v>2</v>
      </c>
      <c r="I101">
        <v>1</v>
      </c>
      <c r="K101" s="1" t="str">
        <f t="shared" si="3"/>
        <v>小学４年</v>
      </c>
      <c r="L101" s="1" t="str">
        <f t="shared" si="4"/>
        <v>無級</v>
      </c>
      <c r="M101" t="str">
        <f t="shared" si="5"/>
        <v>60201</v>
      </c>
      <c r="P101">
        <v>68</v>
      </c>
      <c r="Q101">
        <v>49</v>
      </c>
    </row>
    <row r="102" spans="1:17" x14ac:dyDescent="0.2">
      <c r="A102" t="s">
        <v>266</v>
      </c>
      <c r="B102">
        <v>18</v>
      </c>
      <c r="C102">
        <v>68</v>
      </c>
      <c r="D102">
        <v>141</v>
      </c>
      <c r="E102" t="s">
        <v>525</v>
      </c>
      <c r="F102" t="s">
        <v>526</v>
      </c>
      <c r="G102">
        <v>6</v>
      </c>
      <c r="H102">
        <v>2</v>
      </c>
      <c r="I102">
        <v>2</v>
      </c>
      <c r="K102" s="1" t="str">
        <f t="shared" si="3"/>
        <v>小学４年</v>
      </c>
      <c r="L102" s="1" t="str">
        <f t="shared" si="4"/>
        <v>１０級</v>
      </c>
      <c r="M102" t="str">
        <f t="shared" si="5"/>
        <v>60202</v>
      </c>
      <c r="P102">
        <v>68</v>
      </c>
      <c r="Q102">
        <v>49</v>
      </c>
    </row>
    <row r="103" spans="1:17" x14ac:dyDescent="0.2">
      <c r="A103" t="s">
        <v>267</v>
      </c>
      <c r="B103">
        <v>18</v>
      </c>
      <c r="C103">
        <v>68</v>
      </c>
      <c r="D103">
        <v>142</v>
      </c>
      <c r="E103" t="s">
        <v>525</v>
      </c>
      <c r="F103" t="s">
        <v>526</v>
      </c>
      <c r="G103">
        <v>6</v>
      </c>
      <c r="H103">
        <v>2</v>
      </c>
      <c r="I103">
        <v>3</v>
      </c>
      <c r="K103" s="1" t="str">
        <f t="shared" si="3"/>
        <v>小学４年</v>
      </c>
      <c r="L103" s="1" t="str">
        <f t="shared" si="4"/>
        <v>９級</v>
      </c>
      <c r="M103" t="str">
        <f t="shared" si="5"/>
        <v>60203</v>
      </c>
      <c r="P103">
        <v>68</v>
      </c>
      <c r="Q103">
        <v>49</v>
      </c>
    </row>
    <row r="104" spans="1:17" x14ac:dyDescent="0.2">
      <c r="A104" t="s">
        <v>268</v>
      </c>
      <c r="B104">
        <v>18</v>
      </c>
      <c r="C104">
        <v>68</v>
      </c>
      <c r="D104">
        <v>143</v>
      </c>
      <c r="E104" t="s">
        <v>525</v>
      </c>
      <c r="F104" t="s">
        <v>526</v>
      </c>
      <c r="G104">
        <v>6</v>
      </c>
      <c r="H104">
        <v>2</v>
      </c>
      <c r="I104">
        <v>4</v>
      </c>
      <c r="K104" s="1" t="str">
        <f t="shared" si="3"/>
        <v>小学４年</v>
      </c>
      <c r="L104" s="1" t="str">
        <f t="shared" si="4"/>
        <v>８級</v>
      </c>
      <c r="M104" t="str">
        <f t="shared" si="5"/>
        <v>60204</v>
      </c>
      <c r="P104">
        <v>68</v>
      </c>
      <c r="Q104">
        <v>49</v>
      </c>
    </row>
    <row r="105" spans="1:17" x14ac:dyDescent="0.2">
      <c r="A105" t="s">
        <v>281</v>
      </c>
      <c r="B105">
        <v>18</v>
      </c>
      <c r="C105">
        <v>68</v>
      </c>
      <c r="D105">
        <v>144</v>
      </c>
      <c r="E105" t="s">
        <v>525</v>
      </c>
      <c r="F105" t="s">
        <v>526</v>
      </c>
      <c r="G105">
        <v>6</v>
      </c>
      <c r="H105">
        <v>2</v>
      </c>
      <c r="I105">
        <v>5</v>
      </c>
      <c r="K105" s="1" t="str">
        <f t="shared" si="3"/>
        <v>小学４年</v>
      </c>
      <c r="L105" s="1" t="str">
        <f t="shared" si="4"/>
        <v>７級</v>
      </c>
      <c r="M105" t="str">
        <f t="shared" si="5"/>
        <v>60205</v>
      </c>
      <c r="P105">
        <v>68</v>
      </c>
      <c r="Q105">
        <v>49</v>
      </c>
    </row>
    <row r="106" spans="1:17" x14ac:dyDescent="0.2">
      <c r="A106" t="s">
        <v>282</v>
      </c>
      <c r="B106">
        <v>18</v>
      </c>
      <c r="C106">
        <v>68</v>
      </c>
      <c r="D106">
        <v>145</v>
      </c>
      <c r="E106" t="s">
        <v>525</v>
      </c>
      <c r="F106" t="s">
        <v>526</v>
      </c>
      <c r="G106">
        <v>6</v>
      </c>
      <c r="H106">
        <v>2</v>
      </c>
      <c r="I106">
        <v>6</v>
      </c>
      <c r="K106" s="1" t="str">
        <f t="shared" si="3"/>
        <v>小学４年</v>
      </c>
      <c r="L106" s="1" t="str">
        <f t="shared" si="4"/>
        <v>６級</v>
      </c>
      <c r="M106" t="str">
        <f t="shared" si="5"/>
        <v>60206</v>
      </c>
      <c r="P106">
        <v>68</v>
      </c>
      <c r="Q106">
        <v>49</v>
      </c>
    </row>
    <row r="107" spans="1:17" x14ac:dyDescent="0.2">
      <c r="A107" t="s">
        <v>283</v>
      </c>
      <c r="B107">
        <v>18</v>
      </c>
      <c r="C107">
        <v>68</v>
      </c>
      <c r="D107">
        <v>146</v>
      </c>
      <c r="E107" t="s">
        <v>525</v>
      </c>
      <c r="F107" t="s">
        <v>526</v>
      </c>
      <c r="G107">
        <v>6</v>
      </c>
      <c r="H107">
        <v>2</v>
      </c>
      <c r="I107">
        <v>7</v>
      </c>
      <c r="K107" s="1" t="str">
        <f t="shared" si="3"/>
        <v>小学４年</v>
      </c>
      <c r="L107" s="1" t="str">
        <f t="shared" si="4"/>
        <v>５級</v>
      </c>
      <c r="M107" t="str">
        <f t="shared" si="5"/>
        <v>60207</v>
      </c>
      <c r="P107">
        <v>68</v>
      </c>
      <c r="Q107">
        <v>49</v>
      </c>
    </row>
    <row r="108" spans="1:17" x14ac:dyDescent="0.2">
      <c r="A108" t="s">
        <v>284</v>
      </c>
      <c r="B108">
        <v>18</v>
      </c>
      <c r="C108">
        <v>68</v>
      </c>
      <c r="D108">
        <v>147</v>
      </c>
      <c r="E108" t="s">
        <v>525</v>
      </c>
      <c r="F108" t="s">
        <v>526</v>
      </c>
      <c r="G108">
        <v>6</v>
      </c>
      <c r="H108">
        <v>2</v>
      </c>
      <c r="I108">
        <v>8</v>
      </c>
      <c r="K108" s="1" t="str">
        <f t="shared" si="3"/>
        <v>小学４年</v>
      </c>
      <c r="L108" s="1" t="str">
        <f t="shared" si="4"/>
        <v>４級</v>
      </c>
      <c r="M108" t="str">
        <f t="shared" si="5"/>
        <v>60208</v>
      </c>
      <c r="P108">
        <v>68</v>
      </c>
      <c r="Q108">
        <v>49</v>
      </c>
    </row>
    <row r="109" spans="1:17" x14ac:dyDescent="0.2">
      <c r="A109" t="s">
        <v>300</v>
      </c>
      <c r="B109">
        <v>19</v>
      </c>
      <c r="C109">
        <v>69</v>
      </c>
      <c r="D109">
        <v>148</v>
      </c>
      <c r="E109" t="s">
        <v>145</v>
      </c>
      <c r="F109" t="s">
        <v>145</v>
      </c>
      <c r="G109">
        <v>6</v>
      </c>
      <c r="H109">
        <v>2</v>
      </c>
      <c r="I109">
        <v>9</v>
      </c>
      <c r="K109" s="1" t="str">
        <f t="shared" si="3"/>
        <v>小学４年</v>
      </c>
      <c r="L109" s="1" t="str">
        <f t="shared" si="4"/>
        <v>３級</v>
      </c>
      <c r="M109" t="str">
        <f t="shared" si="5"/>
        <v>60209</v>
      </c>
      <c r="P109">
        <v>69</v>
      </c>
      <c r="Q109">
        <v>50</v>
      </c>
    </row>
    <row r="110" spans="1:17" x14ac:dyDescent="0.2">
      <c r="A110" t="s">
        <v>305</v>
      </c>
      <c r="B110">
        <v>20</v>
      </c>
      <c r="C110">
        <v>70</v>
      </c>
      <c r="D110">
        <v>153</v>
      </c>
      <c r="E110" t="s">
        <v>519</v>
      </c>
      <c r="F110" t="s">
        <v>520</v>
      </c>
      <c r="G110">
        <v>7</v>
      </c>
      <c r="H110">
        <v>1</v>
      </c>
      <c r="I110">
        <v>1</v>
      </c>
      <c r="K110" s="1" t="str">
        <f t="shared" si="3"/>
        <v>小学５年</v>
      </c>
      <c r="L110" s="1" t="str">
        <f t="shared" si="4"/>
        <v>無級</v>
      </c>
      <c r="M110" t="str">
        <f t="shared" si="5"/>
        <v>70101</v>
      </c>
      <c r="P110">
        <v>70</v>
      </c>
      <c r="Q110">
        <v>51</v>
      </c>
    </row>
    <row r="111" spans="1:17" x14ac:dyDescent="0.2">
      <c r="A111" t="s">
        <v>306</v>
      </c>
      <c r="B111">
        <v>20</v>
      </c>
      <c r="C111">
        <v>70</v>
      </c>
      <c r="D111">
        <v>154</v>
      </c>
      <c r="E111" t="s">
        <v>519</v>
      </c>
      <c r="F111" t="s">
        <v>520</v>
      </c>
      <c r="G111">
        <v>7</v>
      </c>
      <c r="H111">
        <v>1</v>
      </c>
      <c r="I111">
        <v>2</v>
      </c>
      <c r="K111" s="1" t="str">
        <f t="shared" si="3"/>
        <v>小学５年</v>
      </c>
      <c r="L111" s="1" t="str">
        <f t="shared" si="4"/>
        <v>１０級</v>
      </c>
      <c r="M111" t="str">
        <f t="shared" si="5"/>
        <v>70102</v>
      </c>
      <c r="P111">
        <v>70</v>
      </c>
      <c r="Q111">
        <v>51</v>
      </c>
    </row>
    <row r="112" spans="1:17" x14ac:dyDescent="0.2">
      <c r="A112" t="s">
        <v>307</v>
      </c>
      <c r="B112">
        <v>20</v>
      </c>
      <c r="C112">
        <v>70</v>
      </c>
      <c r="D112">
        <v>155</v>
      </c>
      <c r="E112" t="s">
        <v>519</v>
      </c>
      <c r="F112" t="s">
        <v>520</v>
      </c>
      <c r="G112">
        <v>7</v>
      </c>
      <c r="H112">
        <v>1</v>
      </c>
      <c r="I112">
        <v>3</v>
      </c>
      <c r="K112" s="1" t="str">
        <f t="shared" si="3"/>
        <v>小学５年</v>
      </c>
      <c r="L112" s="1" t="str">
        <f t="shared" si="4"/>
        <v>９級</v>
      </c>
      <c r="M112" t="str">
        <f t="shared" si="5"/>
        <v>70103</v>
      </c>
      <c r="P112">
        <v>70</v>
      </c>
      <c r="Q112">
        <v>51</v>
      </c>
    </row>
    <row r="113" spans="1:17" x14ac:dyDescent="0.2">
      <c r="A113" t="s">
        <v>308</v>
      </c>
      <c r="B113">
        <v>20</v>
      </c>
      <c r="C113">
        <v>70</v>
      </c>
      <c r="D113">
        <v>156</v>
      </c>
      <c r="E113" t="s">
        <v>519</v>
      </c>
      <c r="F113" t="s">
        <v>520</v>
      </c>
      <c r="G113">
        <v>7</v>
      </c>
      <c r="H113">
        <v>1</v>
      </c>
      <c r="I113">
        <v>4</v>
      </c>
      <c r="K113" s="1" t="str">
        <f t="shared" si="3"/>
        <v>小学５年</v>
      </c>
      <c r="L113" s="1" t="str">
        <f t="shared" si="4"/>
        <v>８級</v>
      </c>
      <c r="M113" t="str">
        <f t="shared" si="5"/>
        <v>70104</v>
      </c>
      <c r="P113">
        <v>70</v>
      </c>
      <c r="Q113">
        <v>51</v>
      </c>
    </row>
    <row r="114" spans="1:17" x14ac:dyDescent="0.2">
      <c r="A114" t="s">
        <v>309</v>
      </c>
      <c r="B114">
        <v>20</v>
      </c>
      <c r="C114">
        <v>70</v>
      </c>
      <c r="D114">
        <v>157</v>
      </c>
      <c r="E114" t="s">
        <v>519</v>
      </c>
      <c r="F114" t="s">
        <v>520</v>
      </c>
      <c r="G114">
        <v>7</v>
      </c>
      <c r="H114">
        <v>1</v>
      </c>
      <c r="I114">
        <v>5</v>
      </c>
      <c r="K114" s="1" t="str">
        <f t="shared" si="3"/>
        <v>小学５年</v>
      </c>
      <c r="L114" s="1" t="str">
        <f t="shared" si="4"/>
        <v>７級</v>
      </c>
      <c r="M114" t="str">
        <f t="shared" si="5"/>
        <v>70105</v>
      </c>
      <c r="P114">
        <v>70</v>
      </c>
      <c r="Q114">
        <v>51</v>
      </c>
    </row>
    <row r="115" spans="1:17" x14ac:dyDescent="0.2">
      <c r="A115" t="s">
        <v>310</v>
      </c>
      <c r="B115">
        <v>20</v>
      </c>
      <c r="C115">
        <v>70</v>
      </c>
      <c r="D115">
        <v>158</v>
      </c>
      <c r="E115" t="s">
        <v>519</v>
      </c>
      <c r="F115" t="s">
        <v>520</v>
      </c>
      <c r="G115">
        <v>7</v>
      </c>
      <c r="H115">
        <v>1</v>
      </c>
      <c r="I115">
        <v>6</v>
      </c>
      <c r="K115" s="1" t="str">
        <f t="shared" si="3"/>
        <v>小学５年</v>
      </c>
      <c r="L115" s="1" t="str">
        <f t="shared" si="4"/>
        <v>６級</v>
      </c>
      <c r="M115" t="str">
        <f t="shared" si="5"/>
        <v>70106</v>
      </c>
      <c r="P115">
        <v>70</v>
      </c>
      <c r="Q115">
        <v>51</v>
      </c>
    </row>
    <row r="116" spans="1:17" x14ac:dyDescent="0.2">
      <c r="A116" t="s">
        <v>311</v>
      </c>
      <c r="B116">
        <v>20</v>
      </c>
      <c r="C116">
        <v>70</v>
      </c>
      <c r="D116">
        <v>159</v>
      </c>
      <c r="E116" t="s">
        <v>519</v>
      </c>
      <c r="F116" t="s">
        <v>520</v>
      </c>
      <c r="G116">
        <v>7</v>
      </c>
      <c r="H116">
        <v>1</v>
      </c>
      <c r="I116">
        <v>7</v>
      </c>
      <c r="K116" s="1" t="str">
        <f t="shared" si="3"/>
        <v>小学５年</v>
      </c>
      <c r="L116" s="1" t="str">
        <f t="shared" si="4"/>
        <v>５級</v>
      </c>
      <c r="M116" t="str">
        <f t="shared" si="5"/>
        <v>70107</v>
      </c>
      <c r="P116">
        <v>70</v>
      </c>
      <c r="Q116">
        <v>51</v>
      </c>
    </row>
    <row r="117" spans="1:17" x14ac:dyDescent="0.2">
      <c r="A117" t="s">
        <v>312</v>
      </c>
      <c r="B117">
        <v>20</v>
      </c>
      <c r="C117">
        <v>70</v>
      </c>
      <c r="D117">
        <v>160</v>
      </c>
      <c r="E117" t="s">
        <v>519</v>
      </c>
      <c r="F117" t="s">
        <v>520</v>
      </c>
      <c r="G117">
        <v>7</v>
      </c>
      <c r="H117">
        <v>1</v>
      </c>
      <c r="I117">
        <v>8</v>
      </c>
      <c r="K117" s="1" t="str">
        <f t="shared" si="3"/>
        <v>小学５年</v>
      </c>
      <c r="L117" s="1" t="str">
        <f t="shared" si="4"/>
        <v>４級</v>
      </c>
      <c r="M117" t="str">
        <f t="shared" si="5"/>
        <v>70108</v>
      </c>
      <c r="P117">
        <v>70</v>
      </c>
      <c r="Q117">
        <v>51</v>
      </c>
    </row>
    <row r="118" spans="1:17" x14ac:dyDescent="0.2">
      <c r="A118" t="s">
        <v>337</v>
      </c>
      <c r="B118">
        <v>21</v>
      </c>
      <c r="C118">
        <v>71</v>
      </c>
      <c r="D118">
        <v>161</v>
      </c>
      <c r="E118" t="s">
        <v>146</v>
      </c>
      <c r="F118" t="s">
        <v>146</v>
      </c>
      <c r="G118">
        <v>7</v>
      </c>
      <c r="H118">
        <v>1</v>
      </c>
      <c r="I118">
        <v>9</v>
      </c>
      <c r="K118" s="1" t="str">
        <f t="shared" si="3"/>
        <v>小学５年</v>
      </c>
      <c r="L118" s="1" t="str">
        <f t="shared" si="4"/>
        <v>３級</v>
      </c>
      <c r="M118" t="str">
        <f t="shared" si="5"/>
        <v>70109</v>
      </c>
      <c r="P118">
        <v>71</v>
      </c>
      <c r="Q118">
        <v>52</v>
      </c>
    </row>
    <row r="119" spans="1:17" x14ac:dyDescent="0.2">
      <c r="A119" t="s">
        <v>321</v>
      </c>
      <c r="B119">
        <v>22</v>
      </c>
      <c r="C119">
        <v>72</v>
      </c>
      <c r="D119">
        <v>166</v>
      </c>
      <c r="E119" t="s">
        <v>518</v>
      </c>
      <c r="F119" t="s">
        <v>518</v>
      </c>
      <c r="G119">
        <v>7</v>
      </c>
      <c r="H119">
        <v>2</v>
      </c>
      <c r="I119">
        <v>1</v>
      </c>
      <c r="K119" s="1" t="str">
        <f t="shared" si="3"/>
        <v>小学５年</v>
      </c>
      <c r="L119" s="1" t="str">
        <f t="shared" si="4"/>
        <v>無級</v>
      </c>
      <c r="M119" t="str">
        <f t="shared" si="5"/>
        <v>70201</v>
      </c>
      <c r="P119">
        <v>72</v>
      </c>
      <c r="Q119">
        <v>53</v>
      </c>
    </row>
    <row r="120" spans="1:17" x14ac:dyDescent="0.2">
      <c r="A120" t="s">
        <v>322</v>
      </c>
      <c r="B120">
        <v>22</v>
      </c>
      <c r="C120">
        <v>72</v>
      </c>
      <c r="D120">
        <v>167</v>
      </c>
      <c r="E120" t="s">
        <v>518</v>
      </c>
      <c r="F120" t="s">
        <v>518</v>
      </c>
      <c r="G120">
        <v>7</v>
      </c>
      <c r="H120">
        <v>2</v>
      </c>
      <c r="I120">
        <v>2</v>
      </c>
      <c r="K120" s="1" t="str">
        <f t="shared" si="3"/>
        <v>小学５年</v>
      </c>
      <c r="L120" s="1" t="str">
        <f t="shared" si="4"/>
        <v>１０級</v>
      </c>
      <c r="M120" t="str">
        <f t="shared" si="5"/>
        <v>70202</v>
      </c>
      <c r="P120">
        <v>72</v>
      </c>
      <c r="Q120">
        <v>53</v>
      </c>
    </row>
    <row r="121" spans="1:17" x14ac:dyDescent="0.2">
      <c r="A121" t="s">
        <v>323</v>
      </c>
      <c r="B121">
        <v>22</v>
      </c>
      <c r="C121">
        <v>72</v>
      </c>
      <c r="D121">
        <v>168</v>
      </c>
      <c r="E121" t="s">
        <v>518</v>
      </c>
      <c r="F121" t="s">
        <v>518</v>
      </c>
      <c r="G121">
        <v>7</v>
      </c>
      <c r="H121">
        <v>2</v>
      </c>
      <c r="I121">
        <v>3</v>
      </c>
      <c r="K121" s="1" t="str">
        <f t="shared" si="3"/>
        <v>小学５年</v>
      </c>
      <c r="L121" s="1" t="str">
        <f t="shared" si="4"/>
        <v>９級</v>
      </c>
      <c r="M121" t="str">
        <f t="shared" si="5"/>
        <v>70203</v>
      </c>
      <c r="P121">
        <v>72</v>
      </c>
      <c r="Q121">
        <v>53</v>
      </c>
    </row>
    <row r="122" spans="1:17" x14ac:dyDescent="0.2">
      <c r="A122" t="s">
        <v>324</v>
      </c>
      <c r="B122">
        <v>22</v>
      </c>
      <c r="C122">
        <v>72</v>
      </c>
      <c r="D122">
        <v>169</v>
      </c>
      <c r="E122" t="s">
        <v>518</v>
      </c>
      <c r="F122" t="s">
        <v>518</v>
      </c>
      <c r="G122">
        <v>7</v>
      </c>
      <c r="H122">
        <v>2</v>
      </c>
      <c r="I122">
        <v>4</v>
      </c>
      <c r="K122" s="1" t="str">
        <f t="shared" si="3"/>
        <v>小学５年</v>
      </c>
      <c r="L122" s="1" t="str">
        <f t="shared" si="4"/>
        <v>８級</v>
      </c>
      <c r="M122" t="str">
        <f t="shared" si="5"/>
        <v>70204</v>
      </c>
      <c r="P122">
        <v>72</v>
      </c>
      <c r="Q122">
        <v>53</v>
      </c>
    </row>
    <row r="123" spans="1:17" x14ac:dyDescent="0.2">
      <c r="A123" t="s">
        <v>325</v>
      </c>
      <c r="B123">
        <v>22</v>
      </c>
      <c r="C123">
        <v>72</v>
      </c>
      <c r="D123">
        <v>170</v>
      </c>
      <c r="E123" t="s">
        <v>518</v>
      </c>
      <c r="F123" t="s">
        <v>518</v>
      </c>
      <c r="G123">
        <v>7</v>
      </c>
      <c r="H123">
        <v>2</v>
      </c>
      <c r="I123">
        <v>5</v>
      </c>
      <c r="K123" s="1" t="str">
        <f t="shared" si="3"/>
        <v>小学５年</v>
      </c>
      <c r="L123" s="1" t="str">
        <f t="shared" si="4"/>
        <v>７級</v>
      </c>
      <c r="M123" t="str">
        <f t="shared" si="5"/>
        <v>70205</v>
      </c>
      <c r="P123">
        <v>72</v>
      </c>
      <c r="Q123">
        <v>53</v>
      </c>
    </row>
    <row r="124" spans="1:17" x14ac:dyDescent="0.2">
      <c r="A124" t="s">
        <v>326</v>
      </c>
      <c r="B124">
        <v>22</v>
      </c>
      <c r="C124">
        <v>72</v>
      </c>
      <c r="D124">
        <v>171</v>
      </c>
      <c r="E124" t="s">
        <v>518</v>
      </c>
      <c r="F124" t="s">
        <v>518</v>
      </c>
      <c r="G124">
        <v>7</v>
      </c>
      <c r="H124">
        <v>2</v>
      </c>
      <c r="I124">
        <v>6</v>
      </c>
      <c r="K124" s="1" t="str">
        <f t="shared" si="3"/>
        <v>小学５年</v>
      </c>
      <c r="L124" s="1" t="str">
        <f t="shared" si="4"/>
        <v>６級</v>
      </c>
      <c r="M124" t="str">
        <f t="shared" si="5"/>
        <v>70206</v>
      </c>
      <c r="P124">
        <v>72</v>
      </c>
      <c r="Q124">
        <v>53</v>
      </c>
    </row>
    <row r="125" spans="1:17" x14ac:dyDescent="0.2">
      <c r="A125" t="s">
        <v>327</v>
      </c>
      <c r="B125">
        <v>22</v>
      </c>
      <c r="C125">
        <v>72</v>
      </c>
      <c r="D125">
        <v>172</v>
      </c>
      <c r="E125" t="s">
        <v>518</v>
      </c>
      <c r="F125" t="s">
        <v>518</v>
      </c>
      <c r="G125">
        <v>7</v>
      </c>
      <c r="H125">
        <v>2</v>
      </c>
      <c r="I125">
        <v>7</v>
      </c>
      <c r="K125" s="1" t="str">
        <f t="shared" si="3"/>
        <v>小学５年</v>
      </c>
      <c r="L125" s="1" t="str">
        <f t="shared" si="4"/>
        <v>５級</v>
      </c>
      <c r="M125" t="str">
        <f t="shared" si="5"/>
        <v>70207</v>
      </c>
      <c r="P125">
        <v>72</v>
      </c>
      <c r="Q125">
        <v>53</v>
      </c>
    </row>
    <row r="126" spans="1:17" x14ac:dyDescent="0.2">
      <c r="A126" t="s">
        <v>328</v>
      </c>
      <c r="B126">
        <v>22</v>
      </c>
      <c r="C126">
        <v>72</v>
      </c>
      <c r="D126">
        <v>173</v>
      </c>
      <c r="E126" t="s">
        <v>518</v>
      </c>
      <c r="F126" t="s">
        <v>518</v>
      </c>
      <c r="G126">
        <v>7</v>
      </c>
      <c r="H126">
        <v>2</v>
      </c>
      <c r="I126">
        <v>8</v>
      </c>
      <c r="K126" s="1" t="str">
        <f t="shared" si="3"/>
        <v>小学５年</v>
      </c>
      <c r="L126" s="1" t="str">
        <f t="shared" si="4"/>
        <v>４級</v>
      </c>
      <c r="M126" t="str">
        <f t="shared" si="5"/>
        <v>70208</v>
      </c>
      <c r="P126">
        <v>72</v>
      </c>
      <c r="Q126">
        <v>53</v>
      </c>
    </row>
    <row r="127" spans="1:17" x14ac:dyDescent="0.2">
      <c r="A127" t="s">
        <v>342</v>
      </c>
      <c r="B127">
        <v>23</v>
      </c>
      <c r="C127">
        <v>73</v>
      </c>
      <c r="D127">
        <v>174</v>
      </c>
      <c r="E127" t="s">
        <v>147</v>
      </c>
      <c r="F127" t="s">
        <v>147</v>
      </c>
      <c r="G127">
        <v>7</v>
      </c>
      <c r="H127">
        <v>2</v>
      </c>
      <c r="I127">
        <v>9</v>
      </c>
      <c r="K127" s="1" t="str">
        <f t="shared" si="3"/>
        <v>小学５年</v>
      </c>
      <c r="L127" s="1" t="str">
        <f t="shared" si="4"/>
        <v>３級</v>
      </c>
      <c r="M127" t="str">
        <f t="shared" si="5"/>
        <v>70209</v>
      </c>
      <c r="P127">
        <v>73</v>
      </c>
      <c r="Q127">
        <v>54</v>
      </c>
    </row>
    <row r="128" spans="1:17" x14ac:dyDescent="0.2">
      <c r="A128" t="s">
        <v>313</v>
      </c>
      <c r="B128">
        <v>24</v>
      </c>
      <c r="C128">
        <v>74</v>
      </c>
      <c r="D128">
        <v>179</v>
      </c>
      <c r="E128" t="s">
        <v>516</v>
      </c>
      <c r="F128" t="s">
        <v>517</v>
      </c>
      <c r="G128">
        <v>8</v>
      </c>
      <c r="H128">
        <v>1</v>
      </c>
      <c r="I128">
        <v>1</v>
      </c>
      <c r="K128" s="1" t="str">
        <f t="shared" si="3"/>
        <v>小学６年</v>
      </c>
      <c r="L128" s="1" t="str">
        <f t="shared" si="4"/>
        <v>無級</v>
      </c>
      <c r="M128" t="str">
        <f t="shared" si="5"/>
        <v>80101</v>
      </c>
      <c r="P128">
        <v>74</v>
      </c>
      <c r="Q128">
        <v>55</v>
      </c>
    </row>
    <row r="129" spans="1:17" x14ac:dyDescent="0.2">
      <c r="A129" t="s">
        <v>314</v>
      </c>
      <c r="B129">
        <v>24</v>
      </c>
      <c r="C129">
        <v>74</v>
      </c>
      <c r="D129">
        <v>180</v>
      </c>
      <c r="E129" t="s">
        <v>516</v>
      </c>
      <c r="F129" t="s">
        <v>517</v>
      </c>
      <c r="G129">
        <v>8</v>
      </c>
      <c r="H129">
        <v>1</v>
      </c>
      <c r="I129">
        <v>2</v>
      </c>
      <c r="K129" s="1" t="str">
        <f t="shared" si="3"/>
        <v>小学６年</v>
      </c>
      <c r="L129" s="1" t="str">
        <f t="shared" si="4"/>
        <v>１０級</v>
      </c>
      <c r="M129" t="str">
        <f t="shared" si="5"/>
        <v>80102</v>
      </c>
      <c r="P129">
        <v>74</v>
      </c>
      <c r="Q129">
        <v>55</v>
      </c>
    </row>
    <row r="130" spans="1:17" x14ac:dyDescent="0.2">
      <c r="A130" t="s">
        <v>315</v>
      </c>
      <c r="B130">
        <v>24</v>
      </c>
      <c r="C130">
        <v>74</v>
      </c>
      <c r="D130">
        <v>181</v>
      </c>
      <c r="E130" t="s">
        <v>516</v>
      </c>
      <c r="F130" t="s">
        <v>517</v>
      </c>
      <c r="G130">
        <v>8</v>
      </c>
      <c r="H130">
        <v>1</v>
      </c>
      <c r="I130">
        <v>3</v>
      </c>
      <c r="K130" s="1" t="str">
        <f t="shared" ref="K130:K193" si="6">VLOOKUP(G130,$Y$17:$Z$28,2,FALSE)</f>
        <v>小学６年</v>
      </c>
      <c r="L130" s="1" t="str">
        <f t="shared" ref="L130:L193" si="7">VLOOKUP(I130,$Y$2:$Z$14,2,FALSE)</f>
        <v>９級</v>
      </c>
      <c r="M130" t="str">
        <f t="shared" ref="M130:M193" si="8">CONCATENATE(G130,0,H130,0,I130)</f>
        <v>80103</v>
      </c>
      <c r="P130">
        <v>74</v>
      </c>
      <c r="Q130">
        <v>55</v>
      </c>
    </row>
    <row r="131" spans="1:17" x14ac:dyDescent="0.2">
      <c r="A131" t="s">
        <v>316</v>
      </c>
      <c r="B131">
        <v>24</v>
      </c>
      <c r="C131">
        <v>74</v>
      </c>
      <c r="D131">
        <v>182</v>
      </c>
      <c r="E131" t="s">
        <v>516</v>
      </c>
      <c r="F131" t="s">
        <v>517</v>
      </c>
      <c r="G131">
        <v>8</v>
      </c>
      <c r="H131">
        <v>1</v>
      </c>
      <c r="I131">
        <v>4</v>
      </c>
      <c r="K131" s="1" t="str">
        <f t="shared" si="6"/>
        <v>小学６年</v>
      </c>
      <c r="L131" s="1" t="str">
        <f t="shared" si="7"/>
        <v>８級</v>
      </c>
      <c r="M131" t="str">
        <f t="shared" si="8"/>
        <v>80104</v>
      </c>
      <c r="P131">
        <v>74</v>
      </c>
      <c r="Q131">
        <v>55</v>
      </c>
    </row>
    <row r="132" spans="1:17" x14ac:dyDescent="0.2">
      <c r="A132" t="s">
        <v>317</v>
      </c>
      <c r="B132">
        <v>24</v>
      </c>
      <c r="C132">
        <v>74</v>
      </c>
      <c r="D132">
        <v>183</v>
      </c>
      <c r="E132" t="s">
        <v>516</v>
      </c>
      <c r="F132" t="s">
        <v>517</v>
      </c>
      <c r="G132">
        <v>8</v>
      </c>
      <c r="H132">
        <v>1</v>
      </c>
      <c r="I132">
        <v>5</v>
      </c>
      <c r="K132" s="1" t="str">
        <f t="shared" si="6"/>
        <v>小学６年</v>
      </c>
      <c r="L132" s="1" t="str">
        <f t="shared" si="7"/>
        <v>７級</v>
      </c>
      <c r="M132" t="str">
        <f t="shared" si="8"/>
        <v>80105</v>
      </c>
      <c r="P132">
        <v>74</v>
      </c>
      <c r="Q132">
        <v>55</v>
      </c>
    </row>
    <row r="133" spans="1:17" x14ac:dyDescent="0.2">
      <c r="A133" t="s">
        <v>318</v>
      </c>
      <c r="B133">
        <v>24</v>
      </c>
      <c r="C133">
        <v>74</v>
      </c>
      <c r="D133">
        <v>184</v>
      </c>
      <c r="E133" t="s">
        <v>516</v>
      </c>
      <c r="F133" t="s">
        <v>517</v>
      </c>
      <c r="G133">
        <v>8</v>
      </c>
      <c r="H133">
        <v>1</v>
      </c>
      <c r="I133">
        <v>6</v>
      </c>
      <c r="K133" s="1" t="str">
        <f t="shared" si="6"/>
        <v>小学６年</v>
      </c>
      <c r="L133" s="1" t="str">
        <f t="shared" si="7"/>
        <v>６級</v>
      </c>
      <c r="M133" t="str">
        <f t="shared" si="8"/>
        <v>80106</v>
      </c>
      <c r="P133">
        <v>74</v>
      </c>
      <c r="Q133">
        <v>55</v>
      </c>
    </row>
    <row r="134" spans="1:17" x14ac:dyDescent="0.2">
      <c r="A134" t="s">
        <v>319</v>
      </c>
      <c r="B134">
        <v>24</v>
      </c>
      <c r="C134">
        <v>74</v>
      </c>
      <c r="D134">
        <v>185</v>
      </c>
      <c r="E134" t="s">
        <v>516</v>
      </c>
      <c r="F134" t="s">
        <v>517</v>
      </c>
      <c r="G134">
        <v>8</v>
      </c>
      <c r="H134">
        <v>1</v>
      </c>
      <c r="I134">
        <v>7</v>
      </c>
      <c r="K134" s="1" t="str">
        <f t="shared" si="6"/>
        <v>小学６年</v>
      </c>
      <c r="L134" s="1" t="str">
        <f t="shared" si="7"/>
        <v>５級</v>
      </c>
      <c r="M134" t="str">
        <f t="shared" si="8"/>
        <v>80107</v>
      </c>
      <c r="P134">
        <v>74</v>
      </c>
      <c r="Q134">
        <v>55</v>
      </c>
    </row>
    <row r="135" spans="1:17" x14ac:dyDescent="0.2">
      <c r="A135" t="s">
        <v>320</v>
      </c>
      <c r="B135">
        <v>24</v>
      </c>
      <c r="C135">
        <v>74</v>
      </c>
      <c r="D135">
        <v>186</v>
      </c>
      <c r="E135" t="s">
        <v>516</v>
      </c>
      <c r="F135" t="s">
        <v>517</v>
      </c>
      <c r="G135">
        <v>8</v>
      </c>
      <c r="H135">
        <v>1</v>
      </c>
      <c r="I135">
        <v>8</v>
      </c>
      <c r="K135" s="1" t="str">
        <f t="shared" si="6"/>
        <v>小学６年</v>
      </c>
      <c r="L135" s="1" t="str">
        <f t="shared" si="7"/>
        <v>４級</v>
      </c>
      <c r="M135" t="str">
        <f t="shared" si="8"/>
        <v>80108</v>
      </c>
      <c r="P135">
        <v>74</v>
      </c>
      <c r="Q135">
        <v>55</v>
      </c>
    </row>
    <row r="136" spans="1:17" x14ac:dyDescent="0.2">
      <c r="A136" t="s">
        <v>347</v>
      </c>
      <c r="B136">
        <v>25</v>
      </c>
      <c r="C136">
        <v>75</v>
      </c>
      <c r="D136">
        <v>187</v>
      </c>
      <c r="E136" t="s">
        <v>148</v>
      </c>
      <c r="F136" t="s">
        <v>148</v>
      </c>
      <c r="G136">
        <v>8</v>
      </c>
      <c r="H136">
        <v>1</v>
      </c>
      <c r="I136">
        <v>9</v>
      </c>
      <c r="K136" s="1" t="str">
        <f t="shared" si="6"/>
        <v>小学６年</v>
      </c>
      <c r="L136" s="1" t="str">
        <f t="shared" si="7"/>
        <v>３級</v>
      </c>
      <c r="M136" t="str">
        <f t="shared" si="8"/>
        <v>80109</v>
      </c>
      <c r="P136">
        <v>75</v>
      </c>
      <c r="Q136">
        <v>56</v>
      </c>
    </row>
    <row r="137" spans="1:17" x14ac:dyDescent="0.2">
      <c r="A137" t="s">
        <v>329</v>
      </c>
      <c r="B137">
        <v>26</v>
      </c>
      <c r="C137">
        <v>76</v>
      </c>
      <c r="D137">
        <v>192</v>
      </c>
      <c r="E137" t="s">
        <v>515</v>
      </c>
      <c r="F137" t="s">
        <v>515</v>
      </c>
      <c r="G137">
        <v>8</v>
      </c>
      <c r="H137">
        <v>2</v>
      </c>
      <c r="I137">
        <v>1</v>
      </c>
      <c r="K137" s="1" t="str">
        <f t="shared" si="6"/>
        <v>小学６年</v>
      </c>
      <c r="L137" s="1" t="str">
        <f t="shared" si="7"/>
        <v>無級</v>
      </c>
      <c r="M137" t="str">
        <f t="shared" si="8"/>
        <v>80201</v>
      </c>
      <c r="P137">
        <v>76</v>
      </c>
      <c r="Q137">
        <v>57</v>
      </c>
    </row>
    <row r="138" spans="1:17" x14ac:dyDescent="0.2">
      <c r="A138" t="s">
        <v>330</v>
      </c>
      <c r="B138">
        <v>26</v>
      </c>
      <c r="C138">
        <v>76</v>
      </c>
      <c r="D138">
        <v>193</v>
      </c>
      <c r="E138" t="s">
        <v>515</v>
      </c>
      <c r="F138" t="s">
        <v>515</v>
      </c>
      <c r="G138">
        <v>8</v>
      </c>
      <c r="H138">
        <v>2</v>
      </c>
      <c r="I138">
        <v>2</v>
      </c>
      <c r="K138" s="1" t="str">
        <f t="shared" si="6"/>
        <v>小学６年</v>
      </c>
      <c r="L138" s="1" t="str">
        <f t="shared" si="7"/>
        <v>１０級</v>
      </c>
      <c r="M138" t="str">
        <f t="shared" si="8"/>
        <v>80202</v>
      </c>
      <c r="P138">
        <v>76</v>
      </c>
      <c r="Q138">
        <v>57</v>
      </c>
    </row>
    <row r="139" spans="1:17" x14ac:dyDescent="0.2">
      <c r="A139" t="s">
        <v>331</v>
      </c>
      <c r="B139">
        <v>26</v>
      </c>
      <c r="C139">
        <v>76</v>
      </c>
      <c r="D139">
        <v>194</v>
      </c>
      <c r="E139" t="s">
        <v>515</v>
      </c>
      <c r="F139" t="s">
        <v>515</v>
      </c>
      <c r="G139">
        <v>8</v>
      </c>
      <c r="H139">
        <v>2</v>
      </c>
      <c r="I139">
        <v>3</v>
      </c>
      <c r="K139" s="1" t="str">
        <f t="shared" si="6"/>
        <v>小学６年</v>
      </c>
      <c r="L139" s="1" t="str">
        <f t="shared" si="7"/>
        <v>９級</v>
      </c>
      <c r="M139" t="str">
        <f t="shared" si="8"/>
        <v>80203</v>
      </c>
      <c r="P139">
        <v>76</v>
      </c>
      <c r="Q139">
        <v>57</v>
      </c>
    </row>
    <row r="140" spans="1:17" x14ac:dyDescent="0.2">
      <c r="A140" t="s">
        <v>332</v>
      </c>
      <c r="B140">
        <v>26</v>
      </c>
      <c r="C140">
        <v>76</v>
      </c>
      <c r="D140">
        <v>195</v>
      </c>
      <c r="E140" t="s">
        <v>515</v>
      </c>
      <c r="F140" t="s">
        <v>515</v>
      </c>
      <c r="G140">
        <v>8</v>
      </c>
      <c r="H140">
        <v>2</v>
      </c>
      <c r="I140">
        <v>4</v>
      </c>
      <c r="K140" s="1" t="str">
        <f t="shared" si="6"/>
        <v>小学６年</v>
      </c>
      <c r="L140" s="1" t="str">
        <f t="shared" si="7"/>
        <v>８級</v>
      </c>
      <c r="M140" t="str">
        <f t="shared" si="8"/>
        <v>80204</v>
      </c>
      <c r="P140">
        <v>76</v>
      </c>
      <c r="Q140">
        <v>57</v>
      </c>
    </row>
    <row r="141" spans="1:17" x14ac:dyDescent="0.2">
      <c r="A141" t="s">
        <v>333</v>
      </c>
      <c r="B141">
        <v>26</v>
      </c>
      <c r="C141">
        <v>76</v>
      </c>
      <c r="D141">
        <v>196</v>
      </c>
      <c r="E141" t="s">
        <v>515</v>
      </c>
      <c r="F141" t="s">
        <v>515</v>
      </c>
      <c r="G141">
        <v>8</v>
      </c>
      <c r="H141">
        <v>2</v>
      </c>
      <c r="I141">
        <v>5</v>
      </c>
      <c r="K141" s="1" t="str">
        <f t="shared" si="6"/>
        <v>小学６年</v>
      </c>
      <c r="L141" s="1" t="str">
        <f t="shared" si="7"/>
        <v>７級</v>
      </c>
      <c r="M141" t="str">
        <f t="shared" si="8"/>
        <v>80205</v>
      </c>
      <c r="P141">
        <v>76</v>
      </c>
      <c r="Q141">
        <v>57</v>
      </c>
    </row>
    <row r="142" spans="1:17" x14ac:dyDescent="0.2">
      <c r="A142" t="s">
        <v>334</v>
      </c>
      <c r="B142">
        <v>26</v>
      </c>
      <c r="C142">
        <v>76</v>
      </c>
      <c r="D142">
        <v>197</v>
      </c>
      <c r="E142" t="s">
        <v>515</v>
      </c>
      <c r="F142" t="s">
        <v>515</v>
      </c>
      <c r="G142">
        <v>8</v>
      </c>
      <c r="H142">
        <v>2</v>
      </c>
      <c r="I142">
        <v>6</v>
      </c>
      <c r="K142" s="1" t="str">
        <f t="shared" si="6"/>
        <v>小学６年</v>
      </c>
      <c r="L142" s="1" t="str">
        <f t="shared" si="7"/>
        <v>６級</v>
      </c>
      <c r="M142" t="str">
        <f t="shared" si="8"/>
        <v>80206</v>
      </c>
      <c r="P142">
        <v>76</v>
      </c>
      <c r="Q142">
        <v>57</v>
      </c>
    </row>
    <row r="143" spans="1:17" x14ac:dyDescent="0.2">
      <c r="A143" t="s">
        <v>335</v>
      </c>
      <c r="B143">
        <v>26</v>
      </c>
      <c r="C143">
        <v>76</v>
      </c>
      <c r="D143">
        <v>198</v>
      </c>
      <c r="E143" t="s">
        <v>515</v>
      </c>
      <c r="F143" t="s">
        <v>515</v>
      </c>
      <c r="G143">
        <v>8</v>
      </c>
      <c r="H143">
        <v>2</v>
      </c>
      <c r="I143">
        <v>7</v>
      </c>
      <c r="K143" s="1" t="str">
        <f t="shared" si="6"/>
        <v>小学６年</v>
      </c>
      <c r="L143" s="1" t="str">
        <f t="shared" si="7"/>
        <v>５級</v>
      </c>
      <c r="M143" t="str">
        <f t="shared" si="8"/>
        <v>80207</v>
      </c>
      <c r="P143">
        <v>76</v>
      </c>
      <c r="Q143">
        <v>57</v>
      </c>
    </row>
    <row r="144" spans="1:17" x14ac:dyDescent="0.2">
      <c r="A144" t="s">
        <v>336</v>
      </c>
      <c r="B144">
        <v>26</v>
      </c>
      <c r="C144">
        <v>76</v>
      </c>
      <c r="D144">
        <v>199</v>
      </c>
      <c r="E144" t="s">
        <v>515</v>
      </c>
      <c r="F144" t="s">
        <v>515</v>
      </c>
      <c r="G144">
        <v>8</v>
      </c>
      <c r="H144">
        <v>2</v>
      </c>
      <c r="I144">
        <v>8</v>
      </c>
      <c r="K144" s="1" t="str">
        <f t="shared" si="6"/>
        <v>小学６年</v>
      </c>
      <c r="L144" s="1" t="str">
        <f t="shared" si="7"/>
        <v>４級</v>
      </c>
      <c r="M144" t="str">
        <f t="shared" si="8"/>
        <v>80208</v>
      </c>
      <c r="P144">
        <v>76</v>
      </c>
      <c r="Q144">
        <v>57</v>
      </c>
    </row>
    <row r="145" spans="1:17" x14ac:dyDescent="0.2">
      <c r="A145" t="s">
        <v>352</v>
      </c>
      <c r="B145">
        <v>27</v>
      </c>
      <c r="C145">
        <v>77</v>
      </c>
      <c r="D145">
        <v>200</v>
      </c>
      <c r="E145" t="s">
        <v>149</v>
      </c>
      <c r="F145" t="s">
        <v>149</v>
      </c>
      <c r="G145">
        <v>8</v>
      </c>
      <c r="H145">
        <v>2</v>
      </c>
      <c r="I145">
        <v>9</v>
      </c>
      <c r="K145" s="1" t="str">
        <f t="shared" si="6"/>
        <v>小学６年</v>
      </c>
      <c r="L145" s="1" t="str">
        <f t="shared" si="7"/>
        <v>３級</v>
      </c>
      <c r="M145" t="str">
        <f t="shared" si="8"/>
        <v>80209</v>
      </c>
      <c r="P145">
        <v>77</v>
      </c>
      <c r="Q145">
        <v>58</v>
      </c>
    </row>
    <row r="146" spans="1:17" x14ac:dyDescent="0.2">
      <c r="A146" t="s">
        <v>357</v>
      </c>
      <c r="B146">
        <v>28</v>
      </c>
      <c r="C146">
        <v>78</v>
      </c>
      <c r="D146">
        <v>205</v>
      </c>
      <c r="E146" t="s">
        <v>464</v>
      </c>
      <c r="F146" t="s">
        <v>464</v>
      </c>
      <c r="G146">
        <v>9</v>
      </c>
      <c r="H146">
        <v>1</v>
      </c>
      <c r="I146">
        <v>1</v>
      </c>
      <c r="K146" s="1" t="str">
        <f t="shared" si="6"/>
        <v>中学１年</v>
      </c>
      <c r="L146" s="1" t="str">
        <f t="shared" si="7"/>
        <v>無級</v>
      </c>
      <c r="M146" t="str">
        <f t="shared" si="8"/>
        <v>90101</v>
      </c>
      <c r="P146">
        <v>78</v>
      </c>
      <c r="Q146">
        <v>59</v>
      </c>
    </row>
    <row r="147" spans="1:17" x14ac:dyDescent="0.2">
      <c r="A147" t="s">
        <v>358</v>
      </c>
      <c r="B147">
        <v>28</v>
      </c>
      <c r="C147">
        <v>78</v>
      </c>
      <c r="D147">
        <v>206</v>
      </c>
      <c r="E147" t="s">
        <v>464</v>
      </c>
      <c r="F147" t="s">
        <v>464</v>
      </c>
      <c r="G147">
        <v>9</v>
      </c>
      <c r="H147">
        <v>1</v>
      </c>
      <c r="I147">
        <v>2</v>
      </c>
      <c r="K147" s="1" t="str">
        <f t="shared" si="6"/>
        <v>中学１年</v>
      </c>
      <c r="L147" s="1" t="str">
        <f t="shared" si="7"/>
        <v>１０級</v>
      </c>
      <c r="M147" t="str">
        <f t="shared" si="8"/>
        <v>90102</v>
      </c>
      <c r="P147">
        <v>78</v>
      </c>
      <c r="Q147">
        <v>59</v>
      </c>
    </row>
    <row r="148" spans="1:17" x14ac:dyDescent="0.2">
      <c r="A148" t="s">
        <v>359</v>
      </c>
      <c r="B148">
        <v>28</v>
      </c>
      <c r="C148">
        <v>78</v>
      </c>
      <c r="D148">
        <v>207</v>
      </c>
      <c r="E148" t="s">
        <v>464</v>
      </c>
      <c r="F148" t="s">
        <v>464</v>
      </c>
      <c r="G148">
        <v>9</v>
      </c>
      <c r="H148">
        <v>1</v>
      </c>
      <c r="I148">
        <v>3</v>
      </c>
      <c r="K148" s="1" t="str">
        <f t="shared" si="6"/>
        <v>中学１年</v>
      </c>
      <c r="L148" s="1" t="str">
        <f t="shared" si="7"/>
        <v>９級</v>
      </c>
      <c r="M148" t="str">
        <f t="shared" si="8"/>
        <v>90103</v>
      </c>
      <c r="P148">
        <v>78</v>
      </c>
      <c r="Q148">
        <v>59</v>
      </c>
    </row>
    <row r="149" spans="1:17" x14ac:dyDescent="0.2">
      <c r="A149" t="s">
        <v>360</v>
      </c>
      <c r="B149">
        <v>28</v>
      </c>
      <c r="C149">
        <v>78</v>
      </c>
      <c r="D149">
        <v>208</v>
      </c>
      <c r="E149" t="s">
        <v>464</v>
      </c>
      <c r="F149" t="s">
        <v>464</v>
      </c>
      <c r="G149">
        <v>9</v>
      </c>
      <c r="H149">
        <v>1</v>
      </c>
      <c r="I149">
        <v>4</v>
      </c>
      <c r="K149" s="1" t="str">
        <f t="shared" si="6"/>
        <v>中学１年</v>
      </c>
      <c r="L149" s="1" t="str">
        <f t="shared" si="7"/>
        <v>８級</v>
      </c>
      <c r="M149" t="str">
        <f t="shared" si="8"/>
        <v>90104</v>
      </c>
      <c r="P149">
        <v>78</v>
      </c>
      <c r="Q149">
        <v>59</v>
      </c>
    </row>
    <row r="150" spans="1:17" x14ac:dyDescent="0.2">
      <c r="A150" t="s">
        <v>361</v>
      </c>
      <c r="B150">
        <v>28</v>
      </c>
      <c r="C150">
        <v>78</v>
      </c>
      <c r="D150">
        <v>209</v>
      </c>
      <c r="E150" t="s">
        <v>464</v>
      </c>
      <c r="F150" t="s">
        <v>464</v>
      </c>
      <c r="G150">
        <v>9</v>
      </c>
      <c r="H150">
        <v>1</v>
      </c>
      <c r="I150">
        <v>5</v>
      </c>
      <c r="K150" s="1" t="str">
        <f t="shared" si="6"/>
        <v>中学１年</v>
      </c>
      <c r="L150" s="1" t="str">
        <f t="shared" si="7"/>
        <v>７級</v>
      </c>
      <c r="M150" t="str">
        <f t="shared" si="8"/>
        <v>90105</v>
      </c>
      <c r="P150">
        <v>78</v>
      </c>
      <c r="Q150">
        <v>59</v>
      </c>
    </row>
    <row r="151" spans="1:17" x14ac:dyDescent="0.2">
      <c r="A151" t="s">
        <v>362</v>
      </c>
      <c r="B151">
        <v>28</v>
      </c>
      <c r="C151">
        <v>78</v>
      </c>
      <c r="D151">
        <v>210</v>
      </c>
      <c r="E151" t="s">
        <v>464</v>
      </c>
      <c r="F151" t="s">
        <v>464</v>
      </c>
      <c r="G151">
        <v>9</v>
      </c>
      <c r="H151">
        <v>1</v>
      </c>
      <c r="I151">
        <v>6</v>
      </c>
      <c r="K151" s="1" t="str">
        <f t="shared" si="6"/>
        <v>中学１年</v>
      </c>
      <c r="L151" s="1" t="str">
        <f t="shared" si="7"/>
        <v>６級</v>
      </c>
      <c r="M151" t="str">
        <f t="shared" si="8"/>
        <v>90106</v>
      </c>
      <c r="P151">
        <v>78</v>
      </c>
      <c r="Q151">
        <v>59</v>
      </c>
    </row>
    <row r="152" spans="1:17" x14ac:dyDescent="0.2">
      <c r="A152" t="s">
        <v>363</v>
      </c>
      <c r="B152">
        <v>28</v>
      </c>
      <c r="C152">
        <v>78</v>
      </c>
      <c r="D152">
        <v>211</v>
      </c>
      <c r="E152" t="s">
        <v>464</v>
      </c>
      <c r="F152" t="s">
        <v>464</v>
      </c>
      <c r="G152">
        <v>9</v>
      </c>
      <c r="H152">
        <v>1</v>
      </c>
      <c r="I152">
        <v>7</v>
      </c>
      <c r="K152" s="1" t="str">
        <f t="shared" si="6"/>
        <v>中学１年</v>
      </c>
      <c r="L152" s="1" t="str">
        <f t="shared" si="7"/>
        <v>５級</v>
      </c>
      <c r="M152" t="str">
        <f t="shared" si="8"/>
        <v>90107</v>
      </c>
      <c r="P152">
        <v>78</v>
      </c>
      <c r="Q152">
        <v>59</v>
      </c>
    </row>
    <row r="153" spans="1:17" x14ac:dyDescent="0.2">
      <c r="A153" t="s">
        <v>364</v>
      </c>
      <c r="B153">
        <v>28</v>
      </c>
      <c r="C153">
        <v>78</v>
      </c>
      <c r="D153">
        <v>212</v>
      </c>
      <c r="E153" t="s">
        <v>464</v>
      </c>
      <c r="F153" t="s">
        <v>464</v>
      </c>
      <c r="G153">
        <v>9</v>
      </c>
      <c r="H153">
        <v>1</v>
      </c>
      <c r="I153">
        <v>8</v>
      </c>
      <c r="K153" s="1" t="str">
        <f t="shared" si="6"/>
        <v>中学１年</v>
      </c>
      <c r="L153" s="1" t="str">
        <f t="shared" si="7"/>
        <v>４級</v>
      </c>
      <c r="M153" t="str">
        <f t="shared" si="8"/>
        <v>90108</v>
      </c>
      <c r="P153">
        <v>78</v>
      </c>
      <c r="Q153">
        <v>59</v>
      </c>
    </row>
    <row r="154" spans="1:17" x14ac:dyDescent="0.2">
      <c r="A154" t="s">
        <v>365</v>
      </c>
      <c r="B154">
        <v>28</v>
      </c>
      <c r="C154">
        <v>78</v>
      </c>
      <c r="D154">
        <v>213</v>
      </c>
      <c r="E154" t="s">
        <v>464</v>
      </c>
      <c r="F154" t="s">
        <v>464</v>
      </c>
      <c r="G154">
        <v>9</v>
      </c>
      <c r="H154">
        <v>1</v>
      </c>
      <c r="I154">
        <v>9</v>
      </c>
      <c r="K154" s="1" t="str">
        <f t="shared" si="6"/>
        <v>中学１年</v>
      </c>
      <c r="L154" s="1" t="str">
        <f t="shared" si="7"/>
        <v>３級</v>
      </c>
      <c r="M154" t="str">
        <f t="shared" si="8"/>
        <v>90109</v>
      </c>
      <c r="P154">
        <v>78</v>
      </c>
      <c r="Q154">
        <v>59</v>
      </c>
    </row>
    <row r="155" spans="1:17" x14ac:dyDescent="0.2">
      <c r="A155" t="s">
        <v>390</v>
      </c>
      <c r="B155">
        <v>31</v>
      </c>
      <c r="C155">
        <v>81</v>
      </c>
      <c r="D155">
        <v>218</v>
      </c>
      <c r="E155" t="s">
        <v>552</v>
      </c>
      <c r="F155" t="s">
        <v>552</v>
      </c>
      <c r="G155">
        <v>9</v>
      </c>
      <c r="H155">
        <v>2</v>
      </c>
      <c r="I155">
        <v>1</v>
      </c>
      <c r="K155" s="1" t="str">
        <f t="shared" si="6"/>
        <v>中学１年</v>
      </c>
      <c r="L155" s="1" t="str">
        <f t="shared" si="7"/>
        <v>無級</v>
      </c>
      <c r="M155" t="str">
        <f t="shared" si="8"/>
        <v>90201</v>
      </c>
      <c r="P155">
        <v>80</v>
      </c>
      <c r="Q155">
        <v>61</v>
      </c>
    </row>
    <row r="156" spans="1:17" x14ac:dyDescent="0.2">
      <c r="A156" t="s">
        <v>391</v>
      </c>
      <c r="B156">
        <v>31</v>
      </c>
      <c r="C156">
        <v>81</v>
      </c>
      <c r="D156">
        <v>219</v>
      </c>
      <c r="E156" t="s">
        <v>552</v>
      </c>
      <c r="F156" t="s">
        <v>552</v>
      </c>
      <c r="G156">
        <v>9</v>
      </c>
      <c r="H156">
        <v>2</v>
      </c>
      <c r="I156">
        <v>2</v>
      </c>
      <c r="K156" s="1" t="str">
        <f t="shared" si="6"/>
        <v>中学１年</v>
      </c>
      <c r="L156" s="1" t="str">
        <f t="shared" si="7"/>
        <v>１０級</v>
      </c>
      <c r="M156" t="str">
        <f t="shared" si="8"/>
        <v>90202</v>
      </c>
      <c r="P156">
        <v>80</v>
      </c>
      <c r="Q156">
        <v>61</v>
      </c>
    </row>
    <row r="157" spans="1:17" x14ac:dyDescent="0.2">
      <c r="A157" t="s">
        <v>392</v>
      </c>
      <c r="B157">
        <v>31</v>
      </c>
      <c r="C157">
        <v>81</v>
      </c>
      <c r="D157">
        <v>220</v>
      </c>
      <c r="E157" t="s">
        <v>552</v>
      </c>
      <c r="F157" t="s">
        <v>552</v>
      </c>
      <c r="G157">
        <v>9</v>
      </c>
      <c r="H157">
        <v>2</v>
      </c>
      <c r="I157">
        <v>3</v>
      </c>
      <c r="K157" s="1" t="str">
        <f t="shared" si="6"/>
        <v>中学１年</v>
      </c>
      <c r="L157" s="1" t="str">
        <f t="shared" si="7"/>
        <v>９級</v>
      </c>
      <c r="M157" t="str">
        <f t="shared" si="8"/>
        <v>90203</v>
      </c>
      <c r="P157">
        <v>80</v>
      </c>
      <c r="Q157">
        <v>61</v>
      </c>
    </row>
    <row r="158" spans="1:17" x14ac:dyDescent="0.2">
      <c r="A158" t="s">
        <v>393</v>
      </c>
      <c r="B158">
        <v>31</v>
      </c>
      <c r="C158">
        <v>81</v>
      </c>
      <c r="D158">
        <v>221</v>
      </c>
      <c r="E158" t="s">
        <v>552</v>
      </c>
      <c r="F158" t="s">
        <v>552</v>
      </c>
      <c r="G158">
        <v>9</v>
      </c>
      <c r="H158">
        <v>2</v>
      </c>
      <c r="I158">
        <v>4</v>
      </c>
      <c r="K158" s="1" t="str">
        <f t="shared" si="6"/>
        <v>中学１年</v>
      </c>
      <c r="L158" s="1" t="str">
        <f t="shared" si="7"/>
        <v>８級</v>
      </c>
      <c r="M158" t="str">
        <f t="shared" si="8"/>
        <v>90204</v>
      </c>
      <c r="P158">
        <v>80</v>
      </c>
      <c r="Q158">
        <v>61</v>
      </c>
    </row>
    <row r="159" spans="1:17" x14ac:dyDescent="0.2">
      <c r="A159" t="s">
        <v>394</v>
      </c>
      <c r="B159">
        <v>31</v>
      </c>
      <c r="C159">
        <v>81</v>
      </c>
      <c r="D159">
        <v>222</v>
      </c>
      <c r="E159" t="s">
        <v>552</v>
      </c>
      <c r="F159" t="s">
        <v>552</v>
      </c>
      <c r="G159">
        <v>9</v>
      </c>
      <c r="H159">
        <v>2</v>
      </c>
      <c r="I159">
        <v>5</v>
      </c>
      <c r="K159" s="1" t="str">
        <f t="shared" si="6"/>
        <v>中学１年</v>
      </c>
      <c r="L159" s="1" t="str">
        <f t="shared" si="7"/>
        <v>７級</v>
      </c>
      <c r="M159" t="str">
        <f t="shared" si="8"/>
        <v>90205</v>
      </c>
      <c r="P159">
        <v>80</v>
      </c>
      <c r="Q159">
        <v>61</v>
      </c>
    </row>
    <row r="160" spans="1:17" x14ac:dyDescent="0.2">
      <c r="A160" t="s">
        <v>395</v>
      </c>
      <c r="B160">
        <v>31</v>
      </c>
      <c r="C160">
        <v>81</v>
      </c>
      <c r="D160">
        <v>223</v>
      </c>
      <c r="E160" t="s">
        <v>552</v>
      </c>
      <c r="F160" t="s">
        <v>552</v>
      </c>
      <c r="G160">
        <v>9</v>
      </c>
      <c r="H160">
        <v>2</v>
      </c>
      <c r="I160">
        <v>6</v>
      </c>
      <c r="K160" s="1" t="str">
        <f t="shared" si="6"/>
        <v>中学１年</v>
      </c>
      <c r="L160" s="1" t="str">
        <f t="shared" si="7"/>
        <v>６級</v>
      </c>
      <c r="M160" t="str">
        <f t="shared" si="8"/>
        <v>90206</v>
      </c>
      <c r="P160">
        <v>80</v>
      </c>
      <c r="Q160">
        <v>61</v>
      </c>
    </row>
    <row r="161" spans="1:17" x14ac:dyDescent="0.2">
      <c r="A161" t="s">
        <v>396</v>
      </c>
      <c r="B161">
        <v>31</v>
      </c>
      <c r="C161">
        <v>81</v>
      </c>
      <c r="D161">
        <v>224</v>
      </c>
      <c r="E161" t="s">
        <v>552</v>
      </c>
      <c r="F161" t="s">
        <v>552</v>
      </c>
      <c r="G161">
        <v>9</v>
      </c>
      <c r="H161">
        <v>2</v>
      </c>
      <c r="I161">
        <v>7</v>
      </c>
      <c r="K161" s="1" t="str">
        <f t="shared" si="6"/>
        <v>中学１年</v>
      </c>
      <c r="L161" s="1" t="str">
        <f t="shared" si="7"/>
        <v>５級</v>
      </c>
      <c r="M161" t="str">
        <f t="shared" si="8"/>
        <v>90207</v>
      </c>
      <c r="P161">
        <v>80</v>
      </c>
      <c r="Q161">
        <v>61</v>
      </c>
    </row>
    <row r="162" spans="1:17" x14ac:dyDescent="0.2">
      <c r="A162" t="s">
        <v>397</v>
      </c>
      <c r="B162">
        <v>31</v>
      </c>
      <c r="C162">
        <v>81</v>
      </c>
      <c r="D162">
        <v>225</v>
      </c>
      <c r="E162" t="s">
        <v>552</v>
      </c>
      <c r="F162" t="s">
        <v>552</v>
      </c>
      <c r="G162">
        <v>9</v>
      </c>
      <c r="H162">
        <v>2</v>
      </c>
      <c r="I162">
        <v>8</v>
      </c>
      <c r="K162" s="1" t="str">
        <f t="shared" si="6"/>
        <v>中学１年</v>
      </c>
      <c r="L162" s="1" t="str">
        <f t="shared" si="7"/>
        <v>４級</v>
      </c>
      <c r="M162" t="str">
        <f t="shared" si="8"/>
        <v>90208</v>
      </c>
      <c r="P162">
        <v>80</v>
      </c>
      <c r="Q162">
        <v>61</v>
      </c>
    </row>
    <row r="163" spans="1:17" x14ac:dyDescent="0.2">
      <c r="A163" t="s">
        <v>398</v>
      </c>
      <c r="B163">
        <v>31</v>
      </c>
      <c r="C163">
        <v>81</v>
      </c>
      <c r="D163">
        <v>226</v>
      </c>
      <c r="E163" t="s">
        <v>552</v>
      </c>
      <c r="F163" t="s">
        <v>552</v>
      </c>
      <c r="G163">
        <v>9</v>
      </c>
      <c r="H163">
        <v>2</v>
      </c>
      <c r="I163">
        <v>9</v>
      </c>
      <c r="K163" s="1" t="str">
        <f t="shared" si="6"/>
        <v>中学１年</v>
      </c>
      <c r="L163" s="1" t="str">
        <f t="shared" si="7"/>
        <v>３級</v>
      </c>
      <c r="M163" t="str">
        <f t="shared" si="8"/>
        <v>90209</v>
      </c>
      <c r="P163">
        <v>80</v>
      </c>
      <c r="Q163">
        <v>61</v>
      </c>
    </row>
    <row r="164" spans="1:17" x14ac:dyDescent="0.2">
      <c r="A164" t="s">
        <v>368</v>
      </c>
      <c r="B164">
        <v>29</v>
      </c>
      <c r="C164">
        <v>79</v>
      </c>
      <c r="D164">
        <v>231</v>
      </c>
      <c r="E164" t="s">
        <v>550</v>
      </c>
      <c r="F164" t="s">
        <v>550</v>
      </c>
      <c r="G164">
        <v>10</v>
      </c>
      <c r="H164">
        <v>1</v>
      </c>
      <c r="I164">
        <v>1</v>
      </c>
      <c r="K164" s="1" t="str">
        <f t="shared" si="6"/>
        <v>中学２年</v>
      </c>
      <c r="L164" s="1" t="str">
        <f t="shared" si="7"/>
        <v>無級</v>
      </c>
      <c r="M164" t="str">
        <f t="shared" si="8"/>
        <v>100101</v>
      </c>
      <c r="P164">
        <v>79</v>
      </c>
      <c r="Q164">
        <v>60</v>
      </c>
    </row>
    <row r="165" spans="1:17" x14ac:dyDescent="0.2">
      <c r="A165" t="s">
        <v>369</v>
      </c>
      <c r="B165">
        <v>29</v>
      </c>
      <c r="C165">
        <v>79</v>
      </c>
      <c r="D165">
        <v>232</v>
      </c>
      <c r="E165" t="s">
        <v>550</v>
      </c>
      <c r="F165" t="s">
        <v>550</v>
      </c>
      <c r="G165">
        <v>10</v>
      </c>
      <c r="H165">
        <v>1</v>
      </c>
      <c r="I165">
        <v>2</v>
      </c>
      <c r="K165" s="1" t="str">
        <f t="shared" si="6"/>
        <v>中学２年</v>
      </c>
      <c r="L165" s="1" t="str">
        <f t="shared" si="7"/>
        <v>１０級</v>
      </c>
      <c r="M165" t="str">
        <f t="shared" si="8"/>
        <v>100102</v>
      </c>
      <c r="P165">
        <v>79</v>
      </c>
      <c r="Q165">
        <v>60</v>
      </c>
    </row>
    <row r="166" spans="1:17" x14ac:dyDescent="0.2">
      <c r="A166" t="s">
        <v>370</v>
      </c>
      <c r="B166">
        <v>29</v>
      </c>
      <c r="C166">
        <v>79</v>
      </c>
      <c r="D166">
        <v>233</v>
      </c>
      <c r="E166" t="s">
        <v>550</v>
      </c>
      <c r="F166" t="s">
        <v>550</v>
      </c>
      <c r="G166">
        <v>10</v>
      </c>
      <c r="H166">
        <v>1</v>
      </c>
      <c r="I166">
        <v>3</v>
      </c>
      <c r="K166" s="1" t="str">
        <f t="shared" si="6"/>
        <v>中学２年</v>
      </c>
      <c r="L166" s="1" t="str">
        <f t="shared" si="7"/>
        <v>９級</v>
      </c>
      <c r="M166" t="str">
        <f t="shared" si="8"/>
        <v>100103</v>
      </c>
      <c r="P166">
        <v>79</v>
      </c>
      <c r="Q166">
        <v>60</v>
      </c>
    </row>
    <row r="167" spans="1:17" x14ac:dyDescent="0.2">
      <c r="A167" t="s">
        <v>371</v>
      </c>
      <c r="B167">
        <v>29</v>
      </c>
      <c r="C167">
        <v>79</v>
      </c>
      <c r="D167">
        <v>234</v>
      </c>
      <c r="E167" t="s">
        <v>550</v>
      </c>
      <c r="F167" t="s">
        <v>550</v>
      </c>
      <c r="G167">
        <v>10</v>
      </c>
      <c r="H167">
        <v>1</v>
      </c>
      <c r="I167">
        <v>4</v>
      </c>
      <c r="K167" s="1" t="str">
        <f t="shared" si="6"/>
        <v>中学２年</v>
      </c>
      <c r="L167" s="1" t="str">
        <f t="shared" si="7"/>
        <v>８級</v>
      </c>
      <c r="M167" t="str">
        <f t="shared" si="8"/>
        <v>100104</v>
      </c>
      <c r="P167">
        <v>79</v>
      </c>
      <c r="Q167">
        <v>60</v>
      </c>
    </row>
    <row r="168" spans="1:17" x14ac:dyDescent="0.2">
      <c r="A168" t="s">
        <v>372</v>
      </c>
      <c r="B168">
        <v>29</v>
      </c>
      <c r="C168">
        <v>79</v>
      </c>
      <c r="D168">
        <v>235</v>
      </c>
      <c r="E168" t="s">
        <v>550</v>
      </c>
      <c r="F168" t="s">
        <v>550</v>
      </c>
      <c r="G168">
        <v>10</v>
      </c>
      <c r="H168">
        <v>1</v>
      </c>
      <c r="I168">
        <v>5</v>
      </c>
      <c r="K168" s="1" t="str">
        <f t="shared" si="6"/>
        <v>中学２年</v>
      </c>
      <c r="L168" s="1" t="str">
        <f t="shared" si="7"/>
        <v>７級</v>
      </c>
      <c r="M168" t="str">
        <f t="shared" si="8"/>
        <v>100105</v>
      </c>
      <c r="P168">
        <v>79</v>
      </c>
      <c r="Q168">
        <v>60</v>
      </c>
    </row>
    <row r="169" spans="1:17" x14ac:dyDescent="0.2">
      <c r="A169" t="s">
        <v>373</v>
      </c>
      <c r="B169">
        <v>29</v>
      </c>
      <c r="C169">
        <v>79</v>
      </c>
      <c r="D169">
        <v>236</v>
      </c>
      <c r="E169" t="s">
        <v>550</v>
      </c>
      <c r="F169" t="s">
        <v>550</v>
      </c>
      <c r="G169">
        <v>10</v>
      </c>
      <c r="H169">
        <v>1</v>
      </c>
      <c r="I169">
        <v>6</v>
      </c>
      <c r="K169" s="1" t="str">
        <f t="shared" si="6"/>
        <v>中学２年</v>
      </c>
      <c r="L169" s="1" t="str">
        <f t="shared" si="7"/>
        <v>６級</v>
      </c>
      <c r="M169" t="str">
        <f t="shared" si="8"/>
        <v>100106</v>
      </c>
      <c r="P169">
        <v>79</v>
      </c>
      <c r="Q169">
        <v>60</v>
      </c>
    </row>
    <row r="170" spans="1:17" x14ac:dyDescent="0.2">
      <c r="A170" t="s">
        <v>374</v>
      </c>
      <c r="B170">
        <v>29</v>
      </c>
      <c r="C170">
        <v>79</v>
      </c>
      <c r="D170">
        <v>237</v>
      </c>
      <c r="E170" t="s">
        <v>550</v>
      </c>
      <c r="F170" t="s">
        <v>550</v>
      </c>
      <c r="G170">
        <v>10</v>
      </c>
      <c r="H170">
        <v>1</v>
      </c>
      <c r="I170">
        <v>7</v>
      </c>
      <c r="K170" s="1" t="str">
        <f t="shared" si="6"/>
        <v>中学２年</v>
      </c>
      <c r="L170" s="1" t="str">
        <f t="shared" si="7"/>
        <v>５級</v>
      </c>
      <c r="M170" t="str">
        <f t="shared" si="8"/>
        <v>100107</v>
      </c>
      <c r="P170">
        <v>79</v>
      </c>
      <c r="Q170">
        <v>60</v>
      </c>
    </row>
    <row r="171" spans="1:17" x14ac:dyDescent="0.2">
      <c r="A171" t="s">
        <v>375</v>
      </c>
      <c r="B171">
        <v>29</v>
      </c>
      <c r="C171">
        <v>79</v>
      </c>
      <c r="D171">
        <v>238</v>
      </c>
      <c r="E171" t="s">
        <v>550</v>
      </c>
      <c r="F171" t="s">
        <v>550</v>
      </c>
      <c r="G171">
        <v>10</v>
      </c>
      <c r="H171">
        <v>1</v>
      </c>
      <c r="I171">
        <v>8</v>
      </c>
      <c r="K171" s="1" t="str">
        <f t="shared" si="6"/>
        <v>中学２年</v>
      </c>
      <c r="L171" s="1" t="str">
        <f t="shared" si="7"/>
        <v>４級</v>
      </c>
      <c r="M171" t="str">
        <f t="shared" si="8"/>
        <v>100108</v>
      </c>
      <c r="P171">
        <v>79</v>
      </c>
      <c r="Q171">
        <v>60</v>
      </c>
    </row>
    <row r="172" spans="1:17" x14ac:dyDescent="0.2">
      <c r="A172" t="s">
        <v>376</v>
      </c>
      <c r="B172">
        <v>29</v>
      </c>
      <c r="C172">
        <v>79</v>
      </c>
      <c r="D172">
        <v>239</v>
      </c>
      <c r="E172" t="s">
        <v>550</v>
      </c>
      <c r="F172" t="s">
        <v>550</v>
      </c>
      <c r="G172">
        <v>10</v>
      </c>
      <c r="H172">
        <v>1</v>
      </c>
      <c r="I172">
        <v>9</v>
      </c>
      <c r="K172" s="1" t="str">
        <f t="shared" si="6"/>
        <v>中学２年</v>
      </c>
      <c r="L172" s="1" t="str">
        <f t="shared" si="7"/>
        <v>３級</v>
      </c>
      <c r="M172" t="str">
        <f t="shared" si="8"/>
        <v>100109</v>
      </c>
      <c r="P172">
        <v>79</v>
      </c>
      <c r="Q172">
        <v>60</v>
      </c>
    </row>
    <row r="173" spans="1:17" x14ac:dyDescent="0.2">
      <c r="A173" t="s">
        <v>401</v>
      </c>
      <c r="B173">
        <v>32</v>
      </c>
      <c r="C173">
        <v>82</v>
      </c>
      <c r="D173">
        <v>244</v>
      </c>
      <c r="E173" t="s">
        <v>553</v>
      </c>
      <c r="F173" t="s">
        <v>553</v>
      </c>
      <c r="G173">
        <v>10</v>
      </c>
      <c r="H173">
        <v>2</v>
      </c>
      <c r="I173">
        <v>1</v>
      </c>
      <c r="K173" s="1" t="str">
        <f t="shared" si="6"/>
        <v>中学２年</v>
      </c>
      <c r="L173" s="1" t="str">
        <f t="shared" si="7"/>
        <v>無級</v>
      </c>
      <c r="M173" t="str">
        <f t="shared" si="8"/>
        <v>100201</v>
      </c>
      <c r="P173">
        <v>80</v>
      </c>
      <c r="Q173">
        <v>61</v>
      </c>
    </row>
    <row r="174" spans="1:17" x14ac:dyDescent="0.2">
      <c r="A174" t="s">
        <v>402</v>
      </c>
      <c r="B174">
        <v>32</v>
      </c>
      <c r="C174">
        <v>82</v>
      </c>
      <c r="D174">
        <v>245</v>
      </c>
      <c r="E174" t="s">
        <v>553</v>
      </c>
      <c r="F174" t="s">
        <v>553</v>
      </c>
      <c r="G174">
        <v>10</v>
      </c>
      <c r="H174">
        <v>2</v>
      </c>
      <c r="I174">
        <v>2</v>
      </c>
      <c r="K174" s="1" t="str">
        <f t="shared" si="6"/>
        <v>中学２年</v>
      </c>
      <c r="L174" s="1" t="str">
        <f t="shared" si="7"/>
        <v>１０級</v>
      </c>
      <c r="M174" t="str">
        <f t="shared" si="8"/>
        <v>100202</v>
      </c>
      <c r="P174">
        <v>80</v>
      </c>
      <c r="Q174">
        <v>61</v>
      </c>
    </row>
    <row r="175" spans="1:17" x14ac:dyDescent="0.2">
      <c r="A175" t="s">
        <v>403</v>
      </c>
      <c r="B175">
        <v>32</v>
      </c>
      <c r="C175">
        <v>82</v>
      </c>
      <c r="D175">
        <v>246</v>
      </c>
      <c r="E175" t="s">
        <v>553</v>
      </c>
      <c r="F175" t="s">
        <v>553</v>
      </c>
      <c r="G175">
        <v>10</v>
      </c>
      <c r="H175">
        <v>2</v>
      </c>
      <c r="I175">
        <v>3</v>
      </c>
      <c r="K175" s="1" t="str">
        <f t="shared" si="6"/>
        <v>中学２年</v>
      </c>
      <c r="L175" s="1" t="str">
        <f t="shared" si="7"/>
        <v>９級</v>
      </c>
      <c r="M175" t="str">
        <f t="shared" si="8"/>
        <v>100203</v>
      </c>
      <c r="P175">
        <v>80</v>
      </c>
      <c r="Q175">
        <v>61</v>
      </c>
    </row>
    <row r="176" spans="1:17" x14ac:dyDescent="0.2">
      <c r="A176" t="s">
        <v>404</v>
      </c>
      <c r="B176">
        <v>32</v>
      </c>
      <c r="C176">
        <v>82</v>
      </c>
      <c r="D176">
        <v>247</v>
      </c>
      <c r="E176" t="s">
        <v>553</v>
      </c>
      <c r="F176" t="s">
        <v>553</v>
      </c>
      <c r="G176">
        <v>10</v>
      </c>
      <c r="H176">
        <v>2</v>
      </c>
      <c r="I176">
        <v>4</v>
      </c>
      <c r="K176" s="1" t="str">
        <f t="shared" si="6"/>
        <v>中学２年</v>
      </c>
      <c r="L176" s="1" t="str">
        <f t="shared" si="7"/>
        <v>８級</v>
      </c>
      <c r="M176" t="str">
        <f t="shared" si="8"/>
        <v>100204</v>
      </c>
      <c r="P176">
        <v>80</v>
      </c>
      <c r="Q176">
        <v>61</v>
      </c>
    </row>
    <row r="177" spans="1:17" x14ac:dyDescent="0.2">
      <c r="A177" t="s">
        <v>405</v>
      </c>
      <c r="B177">
        <v>32</v>
      </c>
      <c r="C177">
        <v>82</v>
      </c>
      <c r="D177">
        <v>248</v>
      </c>
      <c r="E177" t="s">
        <v>553</v>
      </c>
      <c r="F177" t="s">
        <v>553</v>
      </c>
      <c r="G177">
        <v>10</v>
      </c>
      <c r="H177">
        <v>2</v>
      </c>
      <c r="I177">
        <v>5</v>
      </c>
      <c r="K177" s="1" t="str">
        <f t="shared" si="6"/>
        <v>中学２年</v>
      </c>
      <c r="L177" s="1" t="str">
        <f t="shared" si="7"/>
        <v>７級</v>
      </c>
      <c r="M177" t="str">
        <f t="shared" si="8"/>
        <v>100205</v>
      </c>
      <c r="P177">
        <v>80</v>
      </c>
      <c r="Q177">
        <v>61</v>
      </c>
    </row>
    <row r="178" spans="1:17" x14ac:dyDescent="0.2">
      <c r="A178" t="s">
        <v>406</v>
      </c>
      <c r="B178">
        <v>32</v>
      </c>
      <c r="C178">
        <v>82</v>
      </c>
      <c r="D178">
        <v>249</v>
      </c>
      <c r="E178" t="s">
        <v>553</v>
      </c>
      <c r="F178" t="s">
        <v>553</v>
      </c>
      <c r="G178">
        <v>10</v>
      </c>
      <c r="H178">
        <v>2</v>
      </c>
      <c r="I178">
        <v>6</v>
      </c>
      <c r="K178" s="1" t="str">
        <f t="shared" si="6"/>
        <v>中学２年</v>
      </c>
      <c r="L178" s="1" t="str">
        <f t="shared" si="7"/>
        <v>６級</v>
      </c>
      <c r="M178" t="str">
        <f t="shared" si="8"/>
        <v>100206</v>
      </c>
      <c r="P178">
        <v>80</v>
      </c>
      <c r="Q178">
        <v>61</v>
      </c>
    </row>
    <row r="179" spans="1:17" x14ac:dyDescent="0.2">
      <c r="A179" t="s">
        <v>407</v>
      </c>
      <c r="B179">
        <v>32</v>
      </c>
      <c r="C179">
        <v>82</v>
      </c>
      <c r="D179">
        <v>250</v>
      </c>
      <c r="E179" t="s">
        <v>553</v>
      </c>
      <c r="F179" t="s">
        <v>553</v>
      </c>
      <c r="G179">
        <v>10</v>
      </c>
      <c r="H179">
        <v>2</v>
      </c>
      <c r="I179">
        <v>7</v>
      </c>
      <c r="K179" s="1" t="str">
        <f t="shared" si="6"/>
        <v>中学２年</v>
      </c>
      <c r="L179" s="1" t="str">
        <f t="shared" si="7"/>
        <v>５級</v>
      </c>
      <c r="M179" t="str">
        <f t="shared" si="8"/>
        <v>100207</v>
      </c>
      <c r="P179">
        <v>80</v>
      </c>
      <c r="Q179">
        <v>61</v>
      </c>
    </row>
    <row r="180" spans="1:17" x14ac:dyDescent="0.2">
      <c r="A180" t="s">
        <v>408</v>
      </c>
      <c r="B180">
        <v>32</v>
      </c>
      <c r="C180">
        <v>82</v>
      </c>
      <c r="D180">
        <v>251</v>
      </c>
      <c r="E180" t="s">
        <v>553</v>
      </c>
      <c r="F180" t="s">
        <v>553</v>
      </c>
      <c r="G180">
        <v>10</v>
      </c>
      <c r="H180">
        <v>2</v>
      </c>
      <c r="I180">
        <v>8</v>
      </c>
      <c r="K180" s="1" t="str">
        <f t="shared" si="6"/>
        <v>中学２年</v>
      </c>
      <c r="L180" s="1" t="str">
        <f t="shared" si="7"/>
        <v>４級</v>
      </c>
      <c r="M180" t="str">
        <f t="shared" si="8"/>
        <v>100208</v>
      </c>
      <c r="P180">
        <v>80</v>
      </c>
      <c r="Q180">
        <v>61</v>
      </c>
    </row>
    <row r="181" spans="1:17" x14ac:dyDescent="0.2">
      <c r="A181" t="s">
        <v>409</v>
      </c>
      <c r="B181">
        <v>32</v>
      </c>
      <c r="C181">
        <v>82</v>
      </c>
      <c r="D181">
        <v>252</v>
      </c>
      <c r="E181" t="s">
        <v>553</v>
      </c>
      <c r="F181" t="s">
        <v>553</v>
      </c>
      <c r="G181">
        <v>10</v>
      </c>
      <c r="H181">
        <v>2</v>
      </c>
      <c r="I181">
        <v>9</v>
      </c>
      <c r="K181" s="1" t="str">
        <f t="shared" si="6"/>
        <v>中学２年</v>
      </c>
      <c r="L181" s="1" t="str">
        <f t="shared" si="7"/>
        <v>３級</v>
      </c>
      <c r="M181" t="str">
        <f t="shared" si="8"/>
        <v>100209</v>
      </c>
      <c r="P181">
        <v>80</v>
      </c>
      <c r="Q181">
        <v>61</v>
      </c>
    </row>
    <row r="182" spans="1:17" x14ac:dyDescent="0.2">
      <c r="A182" t="s">
        <v>162</v>
      </c>
      <c r="B182">
        <v>1</v>
      </c>
      <c r="C182">
        <v>51</v>
      </c>
      <c r="D182">
        <v>10</v>
      </c>
      <c r="E182" t="s">
        <v>140</v>
      </c>
      <c r="F182" t="s">
        <v>140</v>
      </c>
      <c r="G182">
        <v>1</v>
      </c>
      <c r="H182">
        <v>1</v>
      </c>
      <c r="I182">
        <v>10</v>
      </c>
      <c r="K182" s="1" t="str">
        <f t="shared" si="6"/>
        <v>年中</v>
      </c>
      <c r="L182" s="1" t="str">
        <f t="shared" si="7"/>
        <v>２級</v>
      </c>
      <c r="M182" t="str">
        <f t="shared" si="8"/>
        <v>101010</v>
      </c>
      <c r="P182">
        <v>51</v>
      </c>
      <c r="Q182">
        <v>32</v>
      </c>
    </row>
    <row r="183" spans="1:17" x14ac:dyDescent="0.2">
      <c r="A183" t="s">
        <v>163</v>
      </c>
      <c r="B183">
        <v>1</v>
      </c>
      <c r="C183">
        <v>51</v>
      </c>
      <c r="D183">
        <v>11</v>
      </c>
      <c r="E183" t="s">
        <v>140</v>
      </c>
      <c r="F183" t="s">
        <v>140</v>
      </c>
      <c r="G183">
        <v>1</v>
      </c>
      <c r="H183">
        <v>1</v>
      </c>
      <c r="I183">
        <v>11</v>
      </c>
      <c r="K183" s="1" t="str">
        <f t="shared" si="6"/>
        <v>年中</v>
      </c>
      <c r="L183" s="1" t="str">
        <f t="shared" si="7"/>
        <v>１級</v>
      </c>
      <c r="M183" t="str">
        <f t="shared" si="8"/>
        <v>101011</v>
      </c>
      <c r="P183">
        <v>51</v>
      </c>
      <c r="Q183">
        <v>32</v>
      </c>
    </row>
    <row r="184" spans="1:17" x14ac:dyDescent="0.2">
      <c r="A184" t="s">
        <v>164</v>
      </c>
      <c r="B184">
        <v>1</v>
      </c>
      <c r="C184">
        <v>51</v>
      </c>
      <c r="D184">
        <v>12</v>
      </c>
      <c r="E184" t="s">
        <v>140</v>
      </c>
      <c r="F184" t="s">
        <v>140</v>
      </c>
      <c r="G184">
        <v>1</v>
      </c>
      <c r="H184">
        <v>1</v>
      </c>
      <c r="I184">
        <v>12</v>
      </c>
      <c r="K184" s="1" t="str">
        <f t="shared" si="6"/>
        <v>年中</v>
      </c>
      <c r="L184" s="1" t="str">
        <f t="shared" si="7"/>
        <v>初段</v>
      </c>
      <c r="M184" t="str">
        <f t="shared" si="8"/>
        <v>101012</v>
      </c>
      <c r="P184">
        <v>51</v>
      </c>
      <c r="Q184">
        <v>32</v>
      </c>
    </row>
    <row r="185" spans="1:17" x14ac:dyDescent="0.2">
      <c r="A185" t="s">
        <v>174</v>
      </c>
      <c r="B185">
        <v>1</v>
      </c>
      <c r="C185">
        <v>51</v>
      </c>
      <c r="D185">
        <v>22</v>
      </c>
      <c r="E185" t="s">
        <v>140</v>
      </c>
      <c r="F185" t="s">
        <v>140</v>
      </c>
      <c r="G185">
        <v>1</v>
      </c>
      <c r="H185">
        <v>2</v>
      </c>
      <c r="I185">
        <v>10</v>
      </c>
      <c r="K185" s="1" t="str">
        <f t="shared" si="6"/>
        <v>年中</v>
      </c>
      <c r="L185" s="1" t="str">
        <f t="shared" si="7"/>
        <v>２級</v>
      </c>
      <c r="M185" t="str">
        <f t="shared" si="8"/>
        <v>102010</v>
      </c>
      <c r="P185">
        <v>51</v>
      </c>
      <c r="Q185">
        <v>32</v>
      </c>
    </row>
    <row r="186" spans="1:17" x14ac:dyDescent="0.2">
      <c r="A186" t="s">
        <v>175</v>
      </c>
      <c r="B186">
        <v>1</v>
      </c>
      <c r="C186">
        <v>51</v>
      </c>
      <c r="D186">
        <v>23</v>
      </c>
      <c r="E186" t="s">
        <v>140</v>
      </c>
      <c r="F186" t="s">
        <v>140</v>
      </c>
      <c r="G186">
        <v>1</v>
      </c>
      <c r="H186">
        <v>2</v>
      </c>
      <c r="I186">
        <v>11</v>
      </c>
      <c r="K186" s="1" t="str">
        <f t="shared" si="6"/>
        <v>年中</v>
      </c>
      <c r="L186" s="1" t="str">
        <f t="shared" si="7"/>
        <v>１級</v>
      </c>
      <c r="M186" t="str">
        <f t="shared" si="8"/>
        <v>102011</v>
      </c>
      <c r="P186">
        <v>51</v>
      </c>
      <c r="Q186">
        <v>32</v>
      </c>
    </row>
    <row r="187" spans="1:17" x14ac:dyDescent="0.2">
      <c r="A187" t="s">
        <v>176</v>
      </c>
      <c r="B187">
        <v>1</v>
      </c>
      <c r="C187">
        <v>51</v>
      </c>
      <c r="D187">
        <v>24</v>
      </c>
      <c r="E187" t="s">
        <v>140</v>
      </c>
      <c r="F187" t="s">
        <v>140</v>
      </c>
      <c r="G187">
        <v>1</v>
      </c>
      <c r="H187">
        <v>2</v>
      </c>
      <c r="I187">
        <v>12</v>
      </c>
      <c r="K187" s="1" t="str">
        <f t="shared" si="6"/>
        <v>年中</v>
      </c>
      <c r="L187" s="1" t="str">
        <f t="shared" si="7"/>
        <v>初段</v>
      </c>
      <c r="M187" t="str">
        <f t="shared" si="8"/>
        <v>102012</v>
      </c>
      <c r="P187">
        <v>51</v>
      </c>
      <c r="Q187">
        <v>32</v>
      </c>
    </row>
    <row r="188" spans="1:17" x14ac:dyDescent="0.2">
      <c r="A188" t="s">
        <v>379</v>
      </c>
      <c r="B188">
        <v>30</v>
      </c>
      <c r="C188">
        <v>80</v>
      </c>
      <c r="D188">
        <v>257</v>
      </c>
      <c r="E188" t="s">
        <v>551</v>
      </c>
      <c r="F188" t="s">
        <v>551</v>
      </c>
      <c r="G188">
        <v>11</v>
      </c>
      <c r="H188">
        <v>1</v>
      </c>
      <c r="I188">
        <v>1</v>
      </c>
      <c r="K188" s="1" t="str">
        <f t="shared" si="6"/>
        <v>中学３年</v>
      </c>
      <c r="L188" s="1" t="str">
        <f t="shared" si="7"/>
        <v>無級</v>
      </c>
      <c r="M188" t="str">
        <f t="shared" si="8"/>
        <v>110101</v>
      </c>
      <c r="P188">
        <v>79</v>
      </c>
      <c r="Q188">
        <v>60</v>
      </c>
    </row>
    <row r="189" spans="1:17" x14ac:dyDescent="0.2">
      <c r="A189" t="s">
        <v>380</v>
      </c>
      <c r="B189">
        <v>30</v>
      </c>
      <c r="C189">
        <v>80</v>
      </c>
      <c r="D189">
        <v>258</v>
      </c>
      <c r="E189" t="s">
        <v>551</v>
      </c>
      <c r="F189" t="s">
        <v>551</v>
      </c>
      <c r="G189">
        <v>11</v>
      </c>
      <c r="H189">
        <v>1</v>
      </c>
      <c r="I189">
        <v>2</v>
      </c>
      <c r="K189" s="1" t="str">
        <f t="shared" si="6"/>
        <v>中学３年</v>
      </c>
      <c r="L189" s="1" t="str">
        <f t="shared" si="7"/>
        <v>１０級</v>
      </c>
      <c r="M189" t="str">
        <f t="shared" si="8"/>
        <v>110102</v>
      </c>
      <c r="P189">
        <v>79</v>
      </c>
      <c r="Q189">
        <v>60</v>
      </c>
    </row>
    <row r="190" spans="1:17" x14ac:dyDescent="0.2">
      <c r="A190" t="s">
        <v>381</v>
      </c>
      <c r="B190">
        <v>30</v>
      </c>
      <c r="C190">
        <v>80</v>
      </c>
      <c r="D190">
        <v>259</v>
      </c>
      <c r="E190" t="s">
        <v>551</v>
      </c>
      <c r="F190" t="s">
        <v>551</v>
      </c>
      <c r="G190">
        <v>11</v>
      </c>
      <c r="H190">
        <v>1</v>
      </c>
      <c r="I190">
        <v>3</v>
      </c>
      <c r="K190" s="1" t="str">
        <f t="shared" si="6"/>
        <v>中学３年</v>
      </c>
      <c r="L190" s="1" t="str">
        <f t="shared" si="7"/>
        <v>９級</v>
      </c>
      <c r="M190" t="str">
        <f t="shared" si="8"/>
        <v>110103</v>
      </c>
      <c r="P190">
        <v>79</v>
      </c>
      <c r="Q190">
        <v>60</v>
      </c>
    </row>
    <row r="191" spans="1:17" x14ac:dyDescent="0.2">
      <c r="A191" t="s">
        <v>382</v>
      </c>
      <c r="B191">
        <v>30</v>
      </c>
      <c r="C191">
        <v>80</v>
      </c>
      <c r="D191">
        <v>260</v>
      </c>
      <c r="E191" t="s">
        <v>551</v>
      </c>
      <c r="F191" t="s">
        <v>551</v>
      </c>
      <c r="G191">
        <v>11</v>
      </c>
      <c r="H191">
        <v>1</v>
      </c>
      <c r="I191">
        <v>4</v>
      </c>
      <c r="K191" s="1" t="str">
        <f t="shared" si="6"/>
        <v>中学３年</v>
      </c>
      <c r="L191" s="1" t="str">
        <f t="shared" si="7"/>
        <v>８級</v>
      </c>
      <c r="M191" t="str">
        <f t="shared" si="8"/>
        <v>110104</v>
      </c>
      <c r="P191">
        <v>79</v>
      </c>
      <c r="Q191">
        <v>60</v>
      </c>
    </row>
    <row r="192" spans="1:17" x14ac:dyDescent="0.2">
      <c r="A192" t="s">
        <v>383</v>
      </c>
      <c r="B192">
        <v>30</v>
      </c>
      <c r="C192">
        <v>80</v>
      </c>
      <c r="D192">
        <v>261</v>
      </c>
      <c r="E192" t="s">
        <v>551</v>
      </c>
      <c r="F192" t="s">
        <v>551</v>
      </c>
      <c r="G192">
        <v>11</v>
      </c>
      <c r="H192">
        <v>1</v>
      </c>
      <c r="I192">
        <v>5</v>
      </c>
      <c r="K192" s="1" t="str">
        <f t="shared" si="6"/>
        <v>中学３年</v>
      </c>
      <c r="L192" s="1" t="str">
        <f t="shared" si="7"/>
        <v>７級</v>
      </c>
      <c r="M192" t="str">
        <f t="shared" si="8"/>
        <v>110105</v>
      </c>
      <c r="P192">
        <v>79</v>
      </c>
      <c r="Q192">
        <v>60</v>
      </c>
    </row>
    <row r="193" spans="1:17" x14ac:dyDescent="0.2">
      <c r="A193" t="s">
        <v>384</v>
      </c>
      <c r="B193">
        <v>30</v>
      </c>
      <c r="C193">
        <v>80</v>
      </c>
      <c r="D193">
        <v>262</v>
      </c>
      <c r="E193" t="s">
        <v>551</v>
      </c>
      <c r="F193" t="s">
        <v>551</v>
      </c>
      <c r="G193">
        <v>11</v>
      </c>
      <c r="H193">
        <v>1</v>
      </c>
      <c r="I193">
        <v>6</v>
      </c>
      <c r="K193" s="1" t="str">
        <f t="shared" si="6"/>
        <v>中学３年</v>
      </c>
      <c r="L193" s="1" t="str">
        <f t="shared" si="7"/>
        <v>６級</v>
      </c>
      <c r="M193" t="str">
        <f t="shared" si="8"/>
        <v>110106</v>
      </c>
      <c r="P193">
        <v>79</v>
      </c>
      <c r="Q193">
        <v>60</v>
      </c>
    </row>
    <row r="194" spans="1:17" x14ac:dyDescent="0.2">
      <c r="A194" t="s">
        <v>385</v>
      </c>
      <c r="B194">
        <v>30</v>
      </c>
      <c r="C194">
        <v>80</v>
      </c>
      <c r="D194">
        <v>263</v>
      </c>
      <c r="E194" t="s">
        <v>551</v>
      </c>
      <c r="F194" t="s">
        <v>551</v>
      </c>
      <c r="G194">
        <v>11</v>
      </c>
      <c r="H194">
        <v>1</v>
      </c>
      <c r="I194">
        <v>7</v>
      </c>
      <c r="K194" s="1" t="str">
        <f t="shared" ref="K194:K257" si="9">VLOOKUP(G194,$Y$17:$Z$28,2,FALSE)</f>
        <v>中学３年</v>
      </c>
      <c r="L194" s="1" t="str">
        <f t="shared" ref="L194:L257" si="10">VLOOKUP(I194,$Y$2:$Z$14,2,FALSE)</f>
        <v>５級</v>
      </c>
      <c r="M194" t="str">
        <f t="shared" ref="M194:M257" si="11">CONCATENATE(G194,0,H194,0,I194)</f>
        <v>110107</v>
      </c>
      <c r="P194">
        <v>79</v>
      </c>
      <c r="Q194">
        <v>60</v>
      </c>
    </row>
    <row r="195" spans="1:17" x14ac:dyDescent="0.2">
      <c r="A195" t="s">
        <v>386</v>
      </c>
      <c r="B195">
        <v>30</v>
      </c>
      <c r="C195">
        <v>80</v>
      </c>
      <c r="D195">
        <v>264</v>
      </c>
      <c r="E195" t="s">
        <v>551</v>
      </c>
      <c r="F195" t="s">
        <v>551</v>
      </c>
      <c r="G195">
        <v>11</v>
      </c>
      <c r="H195">
        <v>1</v>
      </c>
      <c r="I195">
        <v>8</v>
      </c>
      <c r="K195" s="1" t="str">
        <f t="shared" si="9"/>
        <v>中学３年</v>
      </c>
      <c r="L195" s="1" t="str">
        <f t="shared" si="10"/>
        <v>４級</v>
      </c>
      <c r="M195" t="str">
        <f t="shared" si="11"/>
        <v>110108</v>
      </c>
      <c r="P195">
        <v>79</v>
      </c>
      <c r="Q195">
        <v>60</v>
      </c>
    </row>
    <row r="196" spans="1:17" x14ac:dyDescent="0.2">
      <c r="A196" t="s">
        <v>387</v>
      </c>
      <c r="B196">
        <v>30</v>
      </c>
      <c r="C196">
        <v>80</v>
      </c>
      <c r="D196">
        <v>265</v>
      </c>
      <c r="E196" t="s">
        <v>551</v>
      </c>
      <c r="F196" t="s">
        <v>551</v>
      </c>
      <c r="G196">
        <v>11</v>
      </c>
      <c r="H196">
        <v>1</v>
      </c>
      <c r="I196">
        <v>9</v>
      </c>
      <c r="K196" s="1" t="str">
        <f t="shared" si="9"/>
        <v>中学３年</v>
      </c>
      <c r="L196" s="1" t="str">
        <f t="shared" si="10"/>
        <v>３級</v>
      </c>
      <c r="M196" t="str">
        <f t="shared" si="11"/>
        <v>110109</v>
      </c>
      <c r="P196">
        <v>79</v>
      </c>
      <c r="Q196">
        <v>60</v>
      </c>
    </row>
    <row r="197" spans="1:17" x14ac:dyDescent="0.2">
      <c r="A197" t="s">
        <v>412</v>
      </c>
      <c r="B197">
        <v>33</v>
      </c>
      <c r="C197">
        <v>83</v>
      </c>
      <c r="D197">
        <v>270</v>
      </c>
      <c r="E197" t="s">
        <v>555</v>
      </c>
      <c r="F197" t="s">
        <v>555</v>
      </c>
      <c r="G197">
        <v>11</v>
      </c>
      <c r="H197">
        <v>2</v>
      </c>
      <c r="I197">
        <v>1</v>
      </c>
      <c r="K197" s="1" t="str">
        <f t="shared" si="9"/>
        <v>中学３年</v>
      </c>
      <c r="L197" s="1" t="str">
        <f t="shared" si="10"/>
        <v>無級</v>
      </c>
      <c r="M197" t="str">
        <f t="shared" si="11"/>
        <v>110201</v>
      </c>
      <c r="P197">
        <v>80</v>
      </c>
      <c r="Q197">
        <v>61</v>
      </c>
    </row>
    <row r="198" spans="1:17" x14ac:dyDescent="0.2">
      <c r="A198" t="s">
        <v>413</v>
      </c>
      <c r="B198">
        <v>33</v>
      </c>
      <c r="C198">
        <v>83</v>
      </c>
      <c r="D198">
        <v>271</v>
      </c>
      <c r="E198" t="s">
        <v>555</v>
      </c>
      <c r="F198" t="s">
        <v>555</v>
      </c>
      <c r="G198">
        <v>11</v>
      </c>
      <c r="H198">
        <v>2</v>
      </c>
      <c r="I198">
        <v>2</v>
      </c>
      <c r="K198" s="1" t="str">
        <f t="shared" si="9"/>
        <v>中学３年</v>
      </c>
      <c r="L198" s="1" t="str">
        <f t="shared" si="10"/>
        <v>１０級</v>
      </c>
      <c r="M198" t="str">
        <f t="shared" si="11"/>
        <v>110202</v>
      </c>
      <c r="P198">
        <v>80</v>
      </c>
      <c r="Q198">
        <v>61</v>
      </c>
    </row>
    <row r="199" spans="1:17" x14ac:dyDescent="0.2">
      <c r="A199" t="s">
        <v>414</v>
      </c>
      <c r="B199">
        <v>33</v>
      </c>
      <c r="C199">
        <v>83</v>
      </c>
      <c r="D199">
        <v>272</v>
      </c>
      <c r="E199" t="s">
        <v>555</v>
      </c>
      <c r="F199" t="s">
        <v>555</v>
      </c>
      <c r="G199">
        <v>11</v>
      </c>
      <c r="H199">
        <v>2</v>
      </c>
      <c r="I199">
        <v>3</v>
      </c>
      <c r="K199" s="1" t="str">
        <f t="shared" si="9"/>
        <v>中学３年</v>
      </c>
      <c r="L199" s="1" t="str">
        <f t="shared" si="10"/>
        <v>９級</v>
      </c>
      <c r="M199" t="str">
        <f t="shared" si="11"/>
        <v>110203</v>
      </c>
      <c r="P199">
        <v>80</v>
      </c>
      <c r="Q199">
        <v>61</v>
      </c>
    </row>
    <row r="200" spans="1:17" x14ac:dyDescent="0.2">
      <c r="A200" t="s">
        <v>415</v>
      </c>
      <c r="B200">
        <v>33</v>
      </c>
      <c r="C200">
        <v>83</v>
      </c>
      <c r="D200">
        <v>273</v>
      </c>
      <c r="E200" t="s">
        <v>555</v>
      </c>
      <c r="F200" t="s">
        <v>555</v>
      </c>
      <c r="G200">
        <v>11</v>
      </c>
      <c r="H200">
        <v>2</v>
      </c>
      <c r="I200">
        <v>4</v>
      </c>
      <c r="K200" s="1" t="str">
        <f t="shared" si="9"/>
        <v>中学３年</v>
      </c>
      <c r="L200" s="1" t="str">
        <f t="shared" si="10"/>
        <v>８級</v>
      </c>
      <c r="M200" t="str">
        <f t="shared" si="11"/>
        <v>110204</v>
      </c>
      <c r="P200">
        <v>80</v>
      </c>
      <c r="Q200">
        <v>61</v>
      </c>
    </row>
    <row r="201" spans="1:17" x14ac:dyDescent="0.2">
      <c r="A201" t="s">
        <v>416</v>
      </c>
      <c r="B201">
        <v>33</v>
      </c>
      <c r="C201">
        <v>83</v>
      </c>
      <c r="D201">
        <v>274</v>
      </c>
      <c r="E201" t="s">
        <v>555</v>
      </c>
      <c r="F201" t="s">
        <v>555</v>
      </c>
      <c r="G201">
        <v>11</v>
      </c>
      <c r="H201">
        <v>2</v>
      </c>
      <c r="I201">
        <v>5</v>
      </c>
      <c r="K201" s="1" t="str">
        <f t="shared" si="9"/>
        <v>中学３年</v>
      </c>
      <c r="L201" s="1" t="str">
        <f t="shared" si="10"/>
        <v>７級</v>
      </c>
      <c r="M201" t="str">
        <f t="shared" si="11"/>
        <v>110205</v>
      </c>
      <c r="P201">
        <v>80</v>
      </c>
      <c r="Q201">
        <v>61</v>
      </c>
    </row>
    <row r="202" spans="1:17" x14ac:dyDescent="0.2">
      <c r="A202" t="s">
        <v>417</v>
      </c>
      <c r="B202">
        <v>33</v>
      </c>
      <c r="C202">
        <v>83</v>
      </c>
      <c r="D202">
        <v>275</v>
      </c>
      <c r="E202" t="s">
        <v>555</v>
      </c>
      <c r="F202" t="s">
        <v>555</v>
      </c>
      <c r="G202">
        <v>11</v>
      </c>
      <c r="H202">
        <v>2</v>
      </c>
      <c r="I202">
        <v>6</v>
      </c>
      <c r="K202" s="1" t="str">
        <f t="shared" si="9"/>
        <v>中学３年</v>
      </c>
      <c r="L202" s="1" t="str">
        <f t="shared" si="10"/>
        <v>６級</v>
      </c>
      <c r="M202" t="str">
        <f t="shared" si="11"/>
        <v>110206</v>
      </c>
      <c r="P202">
        <v>80</v>
      </c>
      <c r="Q202">
        <v>61</v>
      </c>
    </row>
    <row r="203" spans="1:17" x14ac:dyDescent="0.2">
      <c r="A203" t="s">
        <v>418</v>
      </c>
      <c r="B203">
        <v>33</v>
      </c>
      <c r="C203">
        <v>83</v>
      </c>
      <c r="D203">
        <v>276</v>
      </c>
      <c r="E203" t="s">
        <v>555</v>
      </c>
      <c r="F203" t="s">
        <v>555</v>
      </c>
      <c r="G203">
        <v>11</v>
      </c>
      <c r="H203">
        <v>2</v>
      </c>
      <c r="I203">
        <v>7</v>
      </c>
      <c r="K203" s="1" t="str">
        <f t="shared" si="9"/>
        <v>中学３年</v>
      </c>
      <c r="L203" s="1" t="str">
        <f t="shared" si="10"/>
        <v>５級</v>
      </c>
      <c r="M203" t="str">
        <f t="shared" si="11"/>
        <v>110207</v>
      </c>
      <c r="P203">
        <v>80</v>
      </c>
      <c r="Q203">
        <v>61</v>
      </c>
    </row>
    <row r="204" spans="1:17" x14ac:dyDescent="0.2">
      <c r="A204" t="s">
        <v>419</v>
      </c>
      <c r="B204">
        <v>33</v>
      </c>
      <c r="C204">
        <v>83</v>
      </c>
      <c r="D204">
        <v>277</v>
      </c>
      <c r="E204" t="s">
        <v>555</v>
      </c>
      <c r="F204" t="s">
        <v>555</v>
      </c>
      <c r="G204">
        <v>11</v>
      </c>
      <c r="H204">
        <v>2</v>
      </c>
      <c r="I204">
        <v>8</v>
      </c>
      <c r="K204" s="1" t="str">
        <f t="shared" si="9"/>
        <v>中学３年</v>
      </c>
      <c r="L204" s="1" t="str">
        <f t="shared" si="10"/>
        <v>４級</v>
      </c>
      <c r="M204" t="str">
        <f t="shared" si="11"/>
        <v>110208</v>
      </c>
      <c r="P204">
        <v>80</v>
      </c>
      <c r="Q204">
        <v>61</v>
      </c>
    </row>
    <row r="205" spans="1:17" x14ac:dyDescent="0.2">
      <c r="A205" t="s">
        <v>420</v>
      </c>
      <c r="B205">
        <v>33</v>
      </c>
      <c r="C205">
        <v>83</v>
      </c>
      <c r="D205">
        <v>278</v>
      </c>
      <c r="E205" t="s">
        <v>555</v>
      </c>
      <c r="F205" t="s">
        <v>555</v>
      </c>
      <c r="G205">
        <v>11</v>
      </c>
      <c r="H205">
        <v>2</v>
      </c>
      <c r="I205">
        <v>9</v>
      </c>
      <c r="K205" s="1" t="str">
        <f t="shared" si="9"/>
        <v>中学３年</v>
      </c>
      <c r="L205" s="1" t="str">
        <f t="shared" si="10"/>
        <v>３級</v>
      </c>
      <c r="M205" t="str">
        <f t="shared" si="11"/>
        <v>110209</v>
      </c>
      <c r="P205">
        <v>80</v>
      </c>
      <c r="Q205">
        <v>61</v>
      </c>
    </row>
    <row r="206" spans="1:17" x14ac:dyDescent="0.2">
      <c r="A206" t="s">
        <v>465</v>
      </c>
      <c r="B206">
        <v>34</v>
      </c>
      <c r="C206">
        <v>84</v>
      </c>
      <c r="D206">
        <v>283</v>
      </c>
      <c r="E206" t="s">
        <v>461</v>
      </c>
      <c r="F206" t="s">
        <v>461</v>
      </c>
      <c r="G206">
        <v>12</v>
      </c>
      <c r="H206">
        <v>1</v>
      </c>
      <c r="I206">
        <v>1</v>
      </c>
      <c r="K206" s="1" t="str">
        <f t="shared" si="9"/>
        <v>シニア</v>
      </c>
      <c r="L206" s="1" t="str">
        <f t="shared" si="10"/>
        <v>無級</v>
      </c>
      <c r="M206" t="str">
        <f t="shared" si="11"/>
        <v>120101</v>
      </c>
      <c r="P206">
        <v>81</v>
      </c>
      <c r="Q206">
        <v>62</v>
      </c>
    </row>
    <row r="207" spans="1:17" x14ac:dyDescent="0.2">
      <c r="A207" t="s">
        <v>466</v>
      </c>
      <c r="B207">
        <v>34</v>
      </c>
      <c r="C207">
        <v>84</v>
      </c>
      <c r="D207">
        <v>284</v>
      </c>
      <c r="E207" t="s">
        <v>461</v>
      </c>
      <c r="F207" t="s">
        <v>461</v>
      </c>
      <c r="G207">
        <v>12</v>
      </c>
      <c r="H207">
        <v>1</v>
      </c>
      <c r="I207">
        <v>2</v>
      </c>
      <c r="K207" s="1" t="str">
        <f t="shared" si="9"/>
        <v>シニア</v>
      </c>
      <c r="L207" s="1" t="str">
        <f t="shared" si="10"/>
        <v>１０級</v>
      </c>
      <c r="M207" t="str">
        <f t="shared" si="11"/>
        <v>120102</v>
      </c>
      <c r="P207">
        <v>81</v>
      </c>
      <c r="Q207">
        <v>62</v>
      </c>
    </row>
    <row r="208" spans="1:17" x14ac:dyDescent="0.2">
      <c r="A208" t="s">
        <v>467</v>
      </c>
      <c r="B208">
        <v>34</v>
      </c>
      <c r="C208">
        <v>84</v>
      </c>
      <c r="D208">
        <v>285</v>
      </c>
      <c r="E208" t="s">
        <v>461</v>
      </c>
      <c r="F208" t="s">
        <v>461</v>
      </c>
      <c r="G208">
        <v>12</v>
      </c>
      <c r="H208">
        <v>1</v>
      </c>
      <c r="I208">
        <v>3</v>
      </c>
      <c r="K208" s="1" t="str">
        <f t="shared" si="9"/>
        <v>シニア</v>
      </c>
      <c r="L208" s="1" t="str">
        <f t="shared" si="10"/>
        <v>９級</v>
      </c>
      <c r="M208" t="str">
        <f t="shared" si="11"/>
        <v>120103</v>
      </c>
      <c r="P208">
        <v>81</v>
      </c>
      <c r="Q208">
        <v>62</v>
      </c>
    </row>
    <row r="209" spans="1:17" x14ac:dyDescent="0.2">
      <c r="A209" t="s">
        <v>468</v>
      </c>
      <c r="B209">
        <v>34</v>
      </c>
      <c r="C209">
        <v>84</v>
      </c>
      <c r="D209">
        <v>286</v>
      </c>
      <c r="E209" t="s">
        <v>461</v>
      </c>
      <c r="F209" t="s">
        <v>461</v>
      </c>
      <c r="G209">
        <v>12</v>
      </c>
      <c r="H209">
        <v>1</v>
      </c>
      <c r="I209">
        <v>4</v>
      </c>
      <c r="K209" s="1" t="str">
        <f t="shared" si="9"/>
        <v>シニア</v>
      </c>
      <c r="L209" s="1" t="str">
        <f t="shared" si="10"/>
        <v>８級</v>
      </c>
      <c r="M209" t="str">
        <f t="shared" si="11"/>
        <v>120104</v>
      </c>
      <c r="P209">
        <v>81</v>
      </c>
      <c r="Q209">
        <v>62</v>
      </c>
    </row>
    <row r="210" spans="1:17" x14ac:dyDescent="0.2">
      <c r="A210" t="s">
        <v>469</v>
      </c>
      <c r="B210">
        <v>34</v>
      </c>
      <c r="C210">
        <v>84</v>
      </c>
      <c r="D210">
        <v>287</v>
      </c>
      <c r="E210" t="s">
        <v>461</v>
      </c>
      <c r="F210" t="s">
        <v>461</v>
      </c>
      <c r="G210">
        <v>12</v>
      </c>
      <c r="H210">
        <v>1</v>
      </c>
      <c r="I210">
        <v>5</v>
      </c>
      <c r="K210" s="1" t="str">
        <f t="shared" si="9"/>
        <v>シニア</v>
      </c>
      <c r="L210" s="1" t="str">
        <f t="shared" si="10"/>
        <v>７級</v>
      </c>
      <c r="M210" t="str">
        <f t="shared" si="11"/>
        <v>120105</v>
      </c>
      <c r="P210">
        <v>81</v>
      </c>
      <c r="Q210">
        <v>62</v>
      </c>
    </row>
    <row r="211" spans="1:17" x14ac:dyDescent="0.2">
      <c r="A211" t="s">
        <v>470</v>
      </c>
      <c r="B211">
        <v>34</v>
      </c>
      <c r="C211">
        <v>84</v>
      </c>
      <c r="D211">
        <v>288</v>
      </c>
      <c r="E211" t="s">
        <v>461</v>
      </c>
      <c r="F211" t="s">
        <v>461</v>
      </c>
      <c r="G211">
        <v>12</v>
      </c>
      <c r="H211">
        <v>1</v>
      </c>
      <c r="I211">
        <v>6</v>
      </c>
      <c r="K211" s="1" t="str">
        <f t="shared" si="9"/>
        <v>シニア</v>
      </c>
      <c r="L211" s="1" t="str">
        <f t="shared" si="10"/>
        <v>６級</v>
      </c>
      <c r="M211" t="str">
        <f t="shared" si="11"/>
        <v>120106</v>
      </c>
      <c r="P211">
        <v>81</v>
      </c>
      <c r="Q211">
        <v>62</v>
      </c>
    </row>
    <row r="212" spans="1:17" x14ac:dyDescent="0.2">
      <c r="A212" t="s">
        <v>471</v>
      </c>
      <c r="B212">
        <v>34</v>
      </c>
      <c r="C212">
        <v>84</v>
      </c>
      <c r="D212">
        <v>289</v>
      </c>
      <c r="E212" t="s">
        <v>461</v>
      </c>
      <c r="F212" t="s">
        <v>461</v>
      </c>
      <c r="G212">
        <v>12</v>
      </c>
      <c r="H212">
        <v>1</v>
      </c>
      <c r="I212">
        <v>7</v>
      </c>
      <c r="K212" s="1" t="str">
        <f t="shared" si="9"/>
        <v>シニア</v>
      </c>
      <c r="L212" s="1" t="str">
        <f t="shared" si="10"/>
        <v>５級</v>
      </c>
      <c r="M212" t="str">
        <f t="shared" si="11"/>
        <v>120107</v>
      </c>
      <c r="P212">
        <v>81</v>
      </c>
      <c r="Q212">
        <v>62</v>
      </c>
    </row>
    <row r="213" spans="1:17" x14ac:dyDescent="0.2">
      <c r="A213" t="s">
        <v>472</v>
      </c>
      <c r="B213">
        <v>34</v>
      </c>
      <c r="C213">
        <v>84</v>
      </c>
      <c r="D213">
        <v>290</v>
      </c>
      <c r="E213" t="s">
        <v>461</v>
      </c>
      <c r="F213" t="s">
        <v>461</v>
      </c>
      <c r="G213">
        <v>12</v>
      </c>
      <c r="H213">
        <v>1</v>
      </c>
      <c r="I213">
        <v>8</v>
      </c>
      <c r="K213" s="1" t="str">
        <f t="shared" si="9"/>
        <v>シニア</v>
      </c>
      <c r="L213" s="1" t="str">
        <f t="shared" si="10"/>
        <v>４級</v>
      </c>
      <c r="M213" t="str">
        <f t="shared" si="11"/>
        <v>120108</v>
      </c>
      <c r="P213">
        <v>81</v>
      </c>
      <c r="Q213">
        <v>62</v>
      </c>
    </row>
    <row r="214" spans="1:17" x14ac:dyDescent="0.2">
      <c r="A214" t="s">
        <v>473</v>
      </c>
      <c r="B214">
        <v>34</v>
      </c>
      <c r="C214">
        <v>84</v>
      </c>
      <c r="D214">
        <v>291</v>
      </c>
      <c r="E214" t="s">
        <v>461</v>
      </c>
      <c r="F214" t="s">
        <v>461</v>
      </c>
      <c r="G214">
        <v>12</v>
      </c>
      <c r="H214">
        <v>1</v>
      </c>
      <c r="I214">
        <v>9</v>
      </c>
      <c r="K214" s="1" t="str">
        <f t="shared" si="9"/>
        <v>シニア</v>
      </c>
      <c r="L214" s="1" t="str">
        <f t="shared" si="10"/>
        <v>３級</v>
      </c>
      <c r="M214" t="str">
        <f t="shared" si="11"/>
        <v>120109</v>
      </c>
      <c r="P214">
        <v>81</v>
      </c>
      <c r="Q214">
        <v>62</v>
      </c>
    </row>
    <row r="215" spans="1:17" x14ac:dyDescent="0.2">
      <c r="A215" t="s">
        <v>478</v>
      </c>
      <c r="B215">
        <v>35</v>
      </c>
      <c r="C215">
        <v>85</v>
      </c>
      <c r="D215">
        <v>296</v>
      </c>
      <c r="E215" t="s">
        <v>463</v>
      </c>
      <c r="F215" t="s">
        <v>463</v>
      </c>
      <c r="G215">
        <v>12</v>
      </c>
      <c r="H215">
        <v>2</v>
      </c>
      <c r="I215">
        <v>1</v>
      </c>
      <c r="K215" s="1" t="str">
        <f t="shared" si="9"/>
        <v>シニア</v>
      </c>
      <c r="L215" s="1" t="str">
        <f t="shared" si="10"/>
        <v>無級</v>
      </c>
      <c r="M215" t="str">
        <f t="shared" si="11"/>
        <v>120201</v>
      </c>
      <c r="P215">
        <v>82</v>
      </c>
      <c r="Q215">
        <v>63</v>
      </c>
    </row>
    <row r="216" spans="1:17" x14ac:dyDescent="0.2">
      <c r="A216" t="s">
        <v>479</v>
      </c>
      <c r="B216">
        <v>35</v>
      </c>
      <c r="C216">
        <v>85</v>
      </c>
      <c r="D216">
        <v>297</v>
      </c>
      <c r="E216" t="s">
        <v>463</v>
      </c>
      <c r="F216" t="s">
        <v>463</v>
      </c>
      <c r="G216">
        <v>12</v>
      </c>
      <c r="H216">
        <v>2</v>
      </c>
      <c r="I216">
        <v>2</v>
      </c>
      <c r="K216" s="1" t="str">
        <f t="shared" si="9"/>
        <v>シニア</v>
      </c>
      <c r="L216" s="1" t="str">
        <f t="shared" si="10"/>
        <v>１０級</v>
      </c>
      <c r="M216" t="str">
        <f t="shared" si="11"/>
        <v>120202</v>
      </c>
      <c r="P216">
        <v>82</v>
      </c>
      <c r="Q216">
        <v>63</v>
      </c>
    </row>
    <row r="217" spans="1:17" x14ac:dyDescent="0.2">
      <c r="A217" t="s">
        <v>480</v>
      </c>
      <c r="B217">
        <v>35</v>
      </c>
      <c r="C217">
        <v>85</v>
      </c>
      <c r="D217">
        <v>298</v>
      </c>
      <c r="E217" t="s">
        <v>463</v>
      </c>
      <c r="F217" t="s">
        <v>463</v>
      </c>
      <c r="G217">
        <v>12</v>
      </c>
      <c r="H217">
        <v>2</v>
      </c>
      <c r="I217">
        <v>3</v>
      </c>
      <c r="K217" s="1" t="str">
        <f t="shared" si="9"/>
        <v>シニア</v>
      </c>
      <c r="L217" s="1" t="str">
        <f t="shared" si="10"/>
        <v>９級</v>
      </c>
      <c r="M217" t="str">
        <f t="shared" si="11"/>
        <v>120203</v>
      </c>
      <c r="P217">
        <v>82</v>
      </c>
      <c r="Q217">
        <v>63</v>
      </c>
    </row>
    <row r="218" spans="1:17" x14ac:dyDescent="0.2">
      <c r="A218" t="s">
        <v>481</v>
      </c>
      <c r="B218">
        <v>35</v>
      </c>
      <c r="C218">
        <v>85</v>
      </c>
      <c r="D218">
        <v>299</v>
      </c>
      <c r="E218" t="s">
        <v>463</v>
      </c>
      <c r="F218" t="s">
        <v>463</v>
      </c>
      <c r="G218">
        <v>12</v>
      </c>
      <c r="H218">
        <v>2</v>
      </c>
      <c r="I218">
        <v>4</v>
      </c>
      <c r="K218" s="1" t="str">
        <f t="shared" si="9"/>
        <v>シニア</v>
      </c>
      <c r="L218" s="1" t="str">
        <f t="shared" si="10"/>
        <v>８級</v>
      </c>
      <c r="M218" t="str">
        <f t="shared" si="11"/>
        <v>120204</v>
      </c>
      <c r="P218">
        <v>82</v>
      </c>
      <c r="Q218">
        <v>63</v>
      </c>
    </row>
    <row r="219" spans="1:17" x14ac:dyDescent="0.2">
      <c r="A219" t="s">
        <v>482</v>
      </c>
      <c r="B219">
        <v>35</v>
      </c>
      <c r="C219">
        <v>85</v>
      </c>
      <c r="D219">
        <v>300</v>
      </c>
      <c r="E219" t="s">
        <v>463</v>
      </c>
      <c r="F219" t="s">
        <v>463</v>
      </c>
      <c r="G219">
        <v>12</v>
      </c>
      <c r="H219">
        <v>2</v>
      </c>
      <c r="I219">
        <v>5</v>
      </c>
      <c r="K219" s="1" t="str">
        <f t="shared" si="9"/>
        <v>シニア</v>
      </c>
      <c r="L219" s="1" t="str">
        <f t="shared" si="10"/>
        <v>７級</v>
      </c>
      <c r="M219" t="str">
        <f t="shared" si="11"/>
        <v>120205</v>
      </c>
      <c r="P219">
        <v>82</v>
      </c>
      <c r="Q219">
        <v>63</v>
      </c>
    </row>
    <row r="220" spans="1:17" x14ac:dyDescent="0.2">
      <c r="A220" t="s">
        <v>483</v>
      </c>
      <c r="B220">
        <v>35</v>
      </c>
      <c r="C220">
        <v>85</v>
      </c>
      <c r="D220">
        <v>301</v>
      </c>
      <c r="E220" t="s">
        <v>463</v>
      </c>
      <c r="F220" t="s">
        <v>463</v>
      </c>
      <c r="G220">
        <v>12</v>
      </c>
      <c r="H220">
        <v>2</v>
      </c>
      <c r="I220">
        <v>6</v>
      </c>
      <c r="K220" s="1" t="str">
        <f t="shared" si="9"/>
        <v>シニア</v>
      </c>
      <c r="L220" s="1" t="str">
        <f t="shared" si="10"/>
        <v>６級</v>
      </c>
      <c r="M220" t="str">
        <f t="shared" si="11"/>
        <v>120206</v>
      </c>
      <c r="P220">
        <v>82</v>
      </c>
      <c r="Q220">
        <v>63</v>
      </c>
    </row>
    <row r="221" spans="1:17" x14ac:dyDescent="0.2">
      <c r="A221" t="s">
        <v>484</v>
      </c>
      <c r="B221">
        <v>35</v>
      </c>
      <c r="C221">
        <v>85</v>
      </c>
      <c r="D221">
        <v>302</v>
      </c>
      <c r="E221" t="s">
        <v>463</v>
      </c>
      <c r="F221" t="s">
        <v>463</v>
      </c>
      <c r="G221">
        <v>12</v>
      </c>
      <c r="H221">
        <v>2</v>
      </c>
      <c r="I221">
        <v>7</v>
      </c>
      <c r="K221" s="1" t="str">
        <f t="shared" si="9"/>
        <v>シニア</v>
      </c>
      <c r="L221" s="1" t="str">
        <f t="shared" si="10"/>
        <v>５級</v>
      </c>
      <c r="M221" t="str">
        <f t="shared" si="11"/>
        <v>120207</v>
      </c>
      <c r="P221">
        <v>82</v>
      </c>
      <c r="Q221">
        <v>63</v>
      </c>
    </row>
    <row r="222" spans="1:17" x14ac:dyDescent="0.2">
      <c r="A222" t="s">
        <v>485</v>
      </c>
      <c r="B222">
        <v>35</v>
      </c>
      <c r="C222">
        <v>85</v>
      </c>
      <c r="D222">
        <v>303</v>
      </c>
      <c r="E222" t="s">
        <v>463</v>
      </c>
      <c r="F222" t="s">
        <v>463</v>
      </c>
      <c r="G222">
        <v>12</v>
      </c>
      <c r="H222">
        <v>2</v>
      </c>
      <c r="I222">
        <v>8</v>
      </c>
      <c r="K222" s="1" t="str">
        <f t="shared" si="9"/>
        <v>シニア</v>
      </c>
      <c r="L222" s="1" t="str">
        <f t="shared" si="10"/>
        <v>４級</v>
      </c>
      <c r="M222" t="str">
        <f t="shared" si="11"/>
        <v>120208</v>
      </c>
      <c r="P222">
        <v>82</v>
      </c>
      <c r="Q222">
        <v>63</v>
      </c>
    </row>
    <row r="223" spans="1:17" x14ac:dyDescent="0.2">
      <c r="A223" t="s">
        <v>486</v>
      </c>
      <c r="B223">
        <v>35</v>
      </c>
      <c r="C223">
        <v>85</v>
      </c>
      <c r="D223">
        <v>304</v>
      </c>
      <c r="E223" t="s">
        <v>463</v>
      </c>
      <c r="F223" t="s">
        <v>463</v>
      </c>
      <c r="G223">
        <v>12</v>
      </c>
      <c r="H223">
        <v>2</v>
      </c>
      <c r="I223">
        <v>9</v>
      </c>
      <c r="K223" s="1" t="str">
        <f t="shared" si="9"/>
        <v>シニア</v>
      </c>
      <c r="L223" s="1" t="str">
        <f t="shared" si="10"/>
        <v>３級</v>
      </c>
      <c r="M223" t="str">
        <f t="shared" si="11"/>
        <v>120209</v>
      </c>
      <c r="P223">
        <v>82</v>
      </c>
      <c r="Q223">
        <v>63</v>
      </c>
    </row>
    <row r="224" spans="1:17" x14ac:dyDescent="0.2">
      <c r="A224" t="s">
        <v>186</v>
      </c>
      <c r="B224">
        <v>2</v>
      </c>
      <c r="C224">
        <v>52</v>
      </c>
      <c r="D224">
        <v>34</v>
      </c>
      <c r="E224" t="s">
        <v>141</v>
      </c>
      <c r="F224" t="s">
        <v>150</v>
      </c>
      <c r="G224">
        <v>2</v>
      </c>
      <c r="H224">
        <v>1</v>
      </c>
      <c r="I224">
        <v>10</v>
      </c>
      <c r="K224" s="1" t="str">
        <f t="shared" si="9"/>
        <v>年長</v>
      </c>
      <c r="L224" s="1" t="str">
        <f t="shared" si="10"/>
        <v>２級</v>
      </c>
      <c r="M224" t="str">
        <f t="shared" si="11"/>
        <v>201010</v>
      </c>
      <c r="P224">
        <v>52</v>
      </c>
      <c r="Q224">
        <v>33</v>
      </c>
    </row>
    <row r="225" spans="1:17" x14ac:dyDescent="0.2">
      <c r="A225" t="s">
        <v>187</v>
      </c>
      <c r="B225">
        <v>2</v>
      </c>
      <c r="C225">
        <v>52</v>
      </c>
      <c r="D225">
        <v>35</v>
      </c>
      <c r="E225" t="s">
        <v>141</v>
      </c>
      <c r="F225" t="s">
        <v>150</v>
      </c>
      <c r="G225">
        <v>2</v>
      </c>
      <c r="H225">
        <v>1</v>
      </c>
      <c r="I225">
        <v>11</v>
      </c>
      <c r="K225" s="1" t="str">
        <f t="shared" si="9"/>
        <v>年長</v>
      </c>
      <c r="L225" s="1" t="str">
        <f t="shared" si="10"/>
        <v>１級</v>
      </c>
      <c r="M225" t="str">
        <f t="shared" si="11"/>
        <v>201011</v>
      </c>
      <c r="P225">
        <v>52</v>
      </c>
      <c r="Q225">
        <v>33</v>
      </c>
    </row>
    <row r="226" spans="1:17" x14ac:dyDescent="0.2">
      <c r="A226" t="s">
        <v>188</v>
      </c>
      <c r="B226">
        <v>2</v>
      </c>
      <c r="C226">
        <v>52</v>
      </c>
      <c r="D226">
        <v>36</v>
      </c>
      <c r="E226" t="s">
        <v>141</v>
      </c>
      <c r="F226" t="s">
        <v>150</v>
      </c>
      <c r="G226">
        <v>2</v>
      </c>
      <c r="H226">
        <v>1</v>
      </c>
      <c r="I226">
        <v>12</v>
      </c>
      <c r="K226" s="1" t="str">
        <f t="shared" si="9"/>
        <v>年長</v>
      </c>
      <c r="L226" s="1" t="str">
        <f t="shared" si="10"/>
        <v>初段</v>
      </c>
      <c r="M226" t="str">
        <f t="shared" si="11"/>
        <v>201012</v>
      </c>
      <c r="P226">
        <v>52</v>
      </c>
      <c r="Q226">
        <v>33</v>
      </c>
    </row>
    <row r="227" spans="1:17" x14ac:dyDescent="0.2">
      <c r="A227" t="s">
        <v>198</v>
      </c>
      <c r="B227">
        <v>3</v>
      </c>
      <c r="C227">
        <v>53</v>
      </c>
      <c r="D227">
        <v>46</v>
      </c>
      <c r="E227" t="s">
        <v>141</v>
      </c>
      <c r="F227" t="s">
        <v>151</v>
      </c>
      <c r="G227">
        <v>2</v>
      </c>
      <c r="H227">
        <v>2</v>
      </c>
      <c r="I227">
        <v>10</v>
      </c>
      <c r="K227" s="1" t="str">
        <f t="shared" si="9"/>
        <v>年長</v>
      </c>
      <c r="L227" s="1" t="str">
        <f t="shared" si="10"/>
        <v>２級</v>
      </c>
      <c r="M227" t="str">
        <f t="shared" si="11"/>
        <v>202010</v>
      </c>
      <c r="P227">
        <v>53</v>
      </c>
      <c r="Q227">
        <v>34</v>
      </c>
    </row>
    <row r="228" spans="1:17" x14ac:dyDescent="0.2">
      <c r="A228" t="s">
        <v>199</v>
      </c>
      <c r="B228">
        <v>3</v>
      </c>
      <c r="C228">
        <v>53</v>
      </c>
      <c r="D228">
        <v>47</v>
      </c>
      <c r="E228" t="s">
        <v>141</v>
      </c>
      <c r="F228" t="s">
        <v>151</v>
      </c>
      <c r="G228">
        <v>2</v>
      </c>
      <c r="H228">
        <v>2</v>
      </c>
      <c r="I228">
        <v>11</v>
      </c>
      <c r="K228" s="1" t="str">
        <f t="shared" si="9"/>
        <v>年長</v>
      </c>
      <c r="L228" s="1" t="str">
        <f t="shared" si="10"/>
        <v>１級</v>
      </c>
      <c r="M228" t="str">
        <f t="shared" si="11"/>
        <v>202011</v>
      </c>
      <c r="P228">
        <v>53</v>
      </c>
      <c r="Q228">
        <v>34</v>
      </c>
    </row>
    <row r="229" spans="1:17" x14ac:dyDescent="0.2">
      <c r="A229" t="s">
        <v>200</v>
      </c>
      <c r="B229">
        <v>3</v>
      </c>
      <c r="C229">
        <v>53</v>
      </c>
      <c r="D229">
        <v>48</v>
      </c>
      <c r="E229" t="s">
        <v>141</v>
      </c>
      <c r="F229" t="s">
        <v>151</v>
      </c>
      <c r="G229">
        <v>2</v>
      </c>
      <c r="H229">
        <v>2</v>
      </c>
      <c r="I229">
        <v>12</v>
      </c>
      <c r="K229" s="1" t="str">
        <f t="shared" si="9"/>
        <v>年長</v>
      </c>
      <c r="L229" s="1" t="str">
        <f t="shared" si="10"/>
        <v>初段</v>
      </c>
      <c r="M229" t="str">
        <f t="shared" si="11"/>
        <v>202012</v>
      </c>
      <c r="P229">
        <v>53</v>
      </c>
      <c r="Q229">
        <v>34</v>
      </c>
    </row>
    <row r="230" spans="1:17" x14ac:dyDescent="0.2">
      <c r="A230" t="s">
        <v>234</v>
      </c>
      <c r="B230">
        <v>5</v>
      </c>
      <c r="C230">
        <v>55</v>
      </c>
      <c r="D230">
        <v>58</v>
      </c>
      <c r="E230" t="s">
        <v>448</v>
      </c>
      <c r="F230" t="s">
        <v>448</v>
      </c>
      <c r="G230">
        <v>3</v>
      </c>
      <c r="H230">
        <v>1</v>
      </c>
      <c r="I230">
        <v>10</v>
      </c>
      <c r="K230" s="1" t="str">
        <f t="shared" si="9"/>
        <v>小学１年</v>
      </c>
      <c r="L230" s="1" t="str">
        <f t="shared" si="10"/>
        <v>２級</v>
      </c>
      <c r="M230" t="str">
        <f t="shared" si="11"/>
        <v>301010</v>
      </c>
      <c r="P230">
        <v>55</v>
      </c>
      <c r="Q230">
        <v>36</v>
      </c>
    </row>
    <row r="231" spans="1:17" x14ac:dyDescent="0.2">
      <c r="A231" t="s">
        <v>235</v>
      </c>
      <c r="B231">
        <v>5</v>
      </c>
      <c r="C231">
        <v>55</v>
      </c>
      <c r="D231">
        <v>59</v>
      </c>
      <c r="E231" t="s">
        <v>448</v>
      </c>
      <c r="F231" t="s">
        <v>448</v>
      </c>
      <c r="G231">
        <v>3</v>
      </c>
      <c r="H231">
        <v>1</v>
      </c>
      <c r="I231">
        <v>11</v>
      </c>
      <c r="K231" s="1" t="str">
        <f t="shared" si="9"/>
        <v>小学１年</v>
      </c>
      <c r="L231" s="1" t="str">
        <f t="shared" si="10"/>
        <v>１級</v>
      </c>
      <c r="M231" t="str">
        <f t="shared" si="11"/>
        <v>301011</v>
      </c>
      <c r="P231">
        <v>55</v>
      </c>
      <c r="Q231">
        <v>36</v>
      </c>
    </row>
    <row r="232" spans="1:17" x14ac:dyDescent="0.2">
      <c r="A232" t="s">
        <v>236</v>
      </c>
      <c r="B232">
        <v>5</v>
      </c>
      <c r="C232">
        <v>55</v>
      </c>
      <c r="D232">
        <v>60</v>
      </c>
      <c r="E232" t="s">
        <v>448</v>
      </c>
      <c r="F232" t="s">
        <v>448</v>
      </c>
      <c r="G232">
        <v>3</v>
      </c>
      <c r="H232">
        <v>1</v>
      </c>
      <c r="I232">
        <v>12</v>
      </c>
      <c r="K232" s="1" t="str">
        <f t="shared" si="9"/>
        <v>小学１年</v>
      </c>
      <c r="L232" s="1" t="str">
        <f t="shared" si="10"/>
        <v>初段</v>
      </c>
      <c r="M232" t="str">
        <f t="shared" si="11"/>
        <v>301012</v>
      </c>
      <c r="P232">
        <v>55</v>
      </c>
      <c r="Q232">
        <v>36</v>
      </c>
    </row>
    <row r="233" spans="1:17" x14ac:dyDescent="0.2">
      <c r="A233" t="s">
        <v>237</v>
      </c>
      <c r="B233">
        <v>5</v>
      </c>
      <c r="C233">
        <v>55</v>
      </c>
      <c r="D233">
        <v>61</v>
      </c>
      <c r="E233" t="s">
        <v>448</v>
      </c>
      <c r="F233" t="s">
        <v>448</v>
      </c>
      <c r="G233">
        <v>3</v>
      </c>
      <c r="H233">
        <v>1</v>
      </c>
      <c r="I233">
        <v>13</v>
      </c>
      <c r="K233" s="1" t="str">
        <f t="shared" si="9"/>
        <v>小学１年</v>
      </c>
      <c r="L233" s="1" t="str">
        <f t="shared" si="10"/>
        <v>２段</v>
      </c>
      <c r="M233" t="str">
        <f t="shared" si="11"/>
        <v>301013</v>
      </c>
      <c r="P233">
        <v>55</v>
      </c>
      <c r="Q233">
        <v>36</v>
      </c>
    </row>
    <row r="234" spans="1:17" x14ac:dyDescent="0.2">
      <c r="A234" t="s">
        <v>239</v>
      </c>
      <c r="B234">
        <v>7</v>
      </c>
      <c r="C234">
        <v>57</v>
      </c>
      <c r="D234">
        <v>71</v>
      </c>
      <c r="E234" t="s">
        <v>449</v>
      </c>
      <c r="F234" t="s">
        <v>449</v>
      </c>
      <c r="G234">
        <v>3</v>
      </c>
      <c r="H234">
        <v>2</v>
      </c>
      <c r="I234">
        <v>10</v>
      </c>
      <c r="K234" s="1" t="str">
        <f t="shared" si="9"/>
        <v>小学１年</v>
      </c>
      <c r="L234" s="1" t="str">
        <f t="shared" si="10"/>
        <v>２級</v>
      </c>
      <c r="M234" t="str">
        <f t="shared" si="11"/>
        <v>302010</v>
      </c>
      <c r="P234">
        <v>57</v>
      </c>
      <c r="Q234">
        <v>38</v>
      </c>
    </row>
    <row r="235" spans="1:17" x14ac:dyDescent="0.2">
      <c r="A235" t="s">
        <v>240</v>
      </c>
      <c r="B235">
        <v>7</v>
      </c>
      <c r="C235">
        <v>57</v>
      </c>
      <c r="D235">
        <v>72</v>
      </c>
      <c r="E235" t="s">
        <v>449</v>
      </c>
      <c r="F235" t="s">
        <v>449</v>
      </c>
      <c r="G235">
        <v>3</v>
      </c>
      <c r="H235">
        <v>2</v>
      </c>
      <c r="I235">
        <v>11</v>
      </c>
      <c r="K235" s="1" t="str">
        <f t="shared" si="9"/>
        <v>小学１年</v>
      </c>
      <c r="L235" s="1" t="str">
        <f t="shared" si="10"/>
        <v>１級</v>
      </c>
      <c r="M235" t="str">
        <f t="shared" si="11"/>
        <v>302011</v>
      </c>
      <c r="P235">
        <v>57</v>
      </c>
      <c r="Q235">
        <v>38</v>
      </c>
    </row>
    <row r="236" spans="1:17" x14ac:dyDescent="0.2">
      <c r="A236" t="s">
        <v>241</v>
      </c>
      <c r="B236">
        <v>7</v>
      </c>
      <c r="C236">
        <v>57</v>
      </c>
      <c r="D236">
        <v>73</v>
      </c>
      <c r="E236" t="s">
        <v>449</v>
      </c>
      <c r="F236" t="s">
        <v>449</v>
      </c>
      <c r="G236">
        <v>3</v>
      </c>
      <c r="H236">
        <v>2</v>
      </c>
      <c r="I236">
        <v>12</v>
      </c>
      <c r="K236" s="1" t="str">
        <f t="shared" si="9"/>
        <v>小学１年</v>
      </c>
      <c r="L236" s="1" t="str">
        <f t="shared" si="10"/>
        <v>初段</v>
      </c>
      <c r="M236" t="str">
        <f t="shared" si="11"/>
        <v>302012</v>
      </c>
      <c r="P236">
        <v>57</v>
      </c>
      <c r="Q236">
        <v>38</v>
      </c>
    </row>
    <row r="237" spans="1:17" x14ac:dyDescent="0.2">
      <c r="A237" t="s">
        <v>242</v>
      </c>
      <c r="B237">
        <v>7</v>
      </c>
      <c r="C237">
        <v>57</v>
      </c>
      <c r="D237">
        <v>74</v>
      </c>
      <c r="E237" t="s">
        <v>449</v>
      </c>
      <c r="F237" t="s">
        <v>449</v>
      </c>
      <c r="G237">
        <v>3</v>
      </c>
      <c r="H237">
        <v>2</v>
      </c>
      <c r="I237">
        <v>13</v>
      </c>
      <c r="K237" s="1" t="str">
        <f t="shared" si="9"/>
        <v>小学１年</v>
      </c>
      <c r="L237" s="1" t="str">
        <f t="shared" si="10"/>
        <v>２段</v>
      </c>
      <c r="M237" t="str">
        <f t="shared" si="11"/>
        <v>302013</v>
      </c>
      <c r="P237">
        <v>57</v>
      </c>
      <c r="Q237">
        <v>38</v>
      </c>
    </row>
    <row r="238" spans="1:17" x14ac:dyDescent="0.2">
      <c r="A238" t="s">
        <v>244</v>
      </c>
      <c r="B238">
        <v>9</v>
      </c>
      <c r="C238">
        <v>59</v>
      </c>
      <c r="D238">
        <v>84</v>
      </c>
      <c r="E238" t="s">
        <v>450</v>
      </c>
      <c r="F238" t="s">
        <v>450</v>
      </c>
      <c r="G238">
        <v>4</v>
      </c>
      <c r="H238">
        <v>1</v>
      </c>
      <c r="I238">
        <v>10</v>
      </c>
      <c r="K238" s="1" t="str">
        <f t="shared" si="9"/>
        <v>小学２年</v>
      </c>
      <c r="L238" s="1" t="str">
        <f t="shared" si="10"/>
        <v>２級</v>
      </c>
      <c r="M238" t="str">
        <f t="shared" si="11"/>
        <v>401010</v>
      </c>
      <c r="P238">
        <v>59</v>
      </c>
      <c r="Q238">
        <v>40</v>
      </c>
    </row>
    <row r="239" spans="1:17" x14ac:dyDescent="0.2">
      <c r="A239" t="s">
        <v>245</v>
      </c>
      <c r="B239">
        <v>9</v>
      </c>
      <c r="C239">
        <v>59</v>
      </c>
      <c r="D239">
        <v>85</v>
      </c>
      <c r="E239" t="s">
        <v>450</v>
      </c>
      <c r="F239" t="s">
        <v>450</v>
      </c>
      <c r="G239">
        <v>4</v>
      </c>
      <c r="H239">
        <v>1</v>
      </c>
      <c r="I239">
        <v>11</v>
      </c>
      <c r="K239" s="1" t="str">
        <f t="shared" si="9"/>
        <v>小学２年</v>
      </c>
      <c r="L239" s="1" t="str">
        <f t="shared" si="10"/>
        <v>１級</v>
      </c>
      <c r="M239" t="str">
        <f t="shared" si="11"/>
        <v>401011</v>
      </c>
      <c r="P239">
        <v>59</v>
      </c>
      <c r="Q239">
        <v>40</v>
      </c>
    </row>
    <row r="240" spans="1:17" x14ac:dyDescent="0.2">
      <c r="A240" t="s">
        <v>246</v>
      </c>
      <c r="B240">
        <v>9</v>
      </c>
      <c r="C240">
        <v>59</v>
      </c>
      <c r="D240">
        <v>86</v>
      </c>
      <c r="E240" t="s">
        <v>450</v>
      </c>
      <c r="F240" t="s">
        <v>450</v>
      </c>
      <c r="G240">
        <v>4</v>
      </c>
      <c r="H240">
        <v>1</v>
      </c>
      <c r="I240">
        <v>12</v>
      </c>
      <c r="K240" s="1" t="str">
        <f t="shared" si="9"/>
        <v>小学２年</v>
      </c>
      <c r="L240" s="1" t="str">
        <f t="shared" si="10"/>
        <v>初段</v>
      </c>
      <c r="M240" t="str">
        <f t="shared" si="11"/>
        <v>401012</v>
      </c>
      <c r="P240">
        <v>59</v>
      </c>
      <c r="Q240">
        <v>40</v>
      </c>
    </row>
    <row r="241" spans="1:17" x14ac:dyDescent="0.2">
      <c r="A241" t="s">
        <v>247</v>
      </c>
      <c r="B241">
        <v>9</v>
      </c>
      <c r="C241">
        <v>59</v>
      </c>
      <c r="D241">
        <v>87</v>
      </c>
      <c r="E241" t="s">
        <v>450</v>
      </c>
      <c r="F241" t="s">
        <v>450</v>
      </c>
      <c r="G241">
        <v>4</v>
      </c>
      <c r="H241">
        <v>1</v>
      </c>
      <c r="I241">
        <v>13</v>
      </c>
      <c r="K241" s="1" t="str">
        <f t="shared" si="9"/>
        <v>小学２年</v>
      </c>
      <c r="L241" s="1" t="str">
        <f t="shared" si="10"/>
        <v>２段</v>
      </c>
      <c r="M241" t="str">
        <f t="shared" si="11"/>
        <v>401013</v>
      </c>
      <c r="P241">
        <v>59</v>
      </c>
      <c r="Q241">
        <v>40</v>
      </c>
    </row>
    <row r="242" spans="1:17" x14ac:dyDescent="0.2">
      <c r="A242" t="s">
        <v>249</v>
      </c>
      <c r="B242">
        <v>11</v>
      </c>
      <c r="C242">
        <v>61</v>
      </c>
      <c r="D242">
        <v>97</v>
      </c>
      <c r="E242" t="s">
        <v>451</v>
      </c>
      <c r="F242" t="s">
        <v>451</v>
      </c>
      <c r="G242">
        <v>4</v>
      </c>
      <c r="H242">
        <v>2</v>
      </c>
      <c r="I242">
        <v>10</v>
      </c>
      <c r="K242" s="1" t="str">
        <f t="shared" si="9"/>
        <v>小学２年</v>
      </c>
      <c r="L242" s="1" t="str">
        <f t="shared" si="10"/>
        <v>２級</v>
      </c>
      <c r="M242" t="str">
        <f t="shared" si="11"/>
        <v>402010</v>
      </c>
      <c r="P242">
        <v>61</v>
      </c>
      <c r="Q242">
        <v>42</v>
      </c>
    </row>
    <row r="243" spans="1:17" x14ac:dyDescent="0.2">
      <c r="A243" t="s">
        <v>250</v>
      </c>
      <c r="B243">
        <v>11</v>
      </c>
      <c r="C243">
        <v>61</v>
      </c>
      <c r="D243">
        <v>98</v>
      </c>
      <c r="E243" t="s">
        <v>451</v>
      </c>
      <c r="F243" t="s">
        <v>451</v>
      </c>
      <c r="G243">
        <v>4</v>
      </c>
      <c r="H243">
        <v>2</v>
      </c>
      <c r="I243">
        <v>11</v>
      </c>
      <c r="K243" s="1" t="str">
        <f t="shared" si="9"/>
        <v>小学２年</v>
      </c>
      <c r="L243" s="1" t="str">
        <f t="shared" si="10"/>
        <v>１級</v>
      </c>
      <c r="M243" t="str">
        <f t="shared" si="11"/>
        <v>402011</v>
      </c>
      <c r="P243">
        <v>61</v>
      </c>
      <c r="Q243">
        <v>42</v>
      </c>
    </row>
    <row r="244" spans="1:17" x14ac:dyDescent="0.2">
      <c r="A244" t="s">
        <v>251</v>
      </c>
      <c r="B244">
        <v>11</v>
      </c>
      <c r="C244">
        <v>61</v>
      </c>
      <c r="D244">
        <v>99</v>
      </c>
      <c r="E244" t="s">
        <v>451</v>
      </c>
      <c r="F244" t="s">
        <v>451</v>
      </c>
      <c r="G244">
        <v>4</v>
      </c>
      <c r="H244">
        <v>2</v>
      </c>
      <c r="I244">
        <v>12</v>
      </c>
      <c r="K244" s="1" t="str">
        <f t="shared" si="9"/>
        <v>小学２年</v>
      </c>
      <c r="L244" s="1" t="str">
        <f t="shared" si="10"/>
        <v>初段</v>
      </c>
      <c r="M244" t="str">
        <f t="shared" si="11"/>
        <v>402012</v>
      </c>
      <c r="P244">
        <v>61</v>
      </c>
      <c r="Q244">
        <v>42</v>
      </c>
    </row>
    <row r="245" spans="1:17" x14ac:dyDescent="0.2">
      <c r="A245" t="s">
        <v>252</v>
      </c>
      <c r="B245">
        <v>11</v>
      </c>
      <c r="C245">
        <v>61</v>
      </c>
      <c r="D245">
        <v>100</v>
      </c>
      <c r="E245" t="s">
        <v>451</v>
      </c>
      <c r="F245" t="s">
        <v>451</v>
      </c>
      <c r="G245">
        <v>4</v>
      </c>
      <c r="H245">
        <v>2</v>
      </c>
      <c r="I245">
        <v>13</v>
      </c>
      <c r="K245" s="1" t="str">
        <f t="shared" si="9"/>
        <v>小学２年</v>
      </c>
      <c r="L245" s="1" t="str">
        <f t="shared" si="10"/>
        <v>２段</v>
      </c>
      <c r="M245" t="str">
        <f t="shared" si="11"/>
        <v>402013</v>
      </c>
      <c r="P245">
        <v>61</v>
      </c>
      <c r="Q245">
        <v>42</v>
      </c>
    </row>
    <row r="246" spans="1:17" x14ac:dyDescent="0.2">
      <c r="A246" t="s">
        <v>286</v>
      </c>
      <c r="B246">
        <v>13</v>
      </c>
      <c r="C246">
        <v>63</v>
      </c>
      <c r="D246">
        <v>110</v>
      </c>
      <c r="E246" t="s">
        <v>142</v>
      </c>
      <c r="F246" t="s">
        <v>142</v>
      </c>
      <c r="G246">
        <v>5</v>
      </c>
      <c r="H246">
        <v>1</v>
      </c>
      <c r="I246">
        <v>10</v>
      </c>
      <c r="K246" s="1" t="str">
        <f t="shared" si="9"/>
        <v>小学３年</v>
      </c>
      <c r="L246" s="1" t="str">
        <f t="shared" si="10"/>
        <v>２級</v>
      </c>
      <c r="M246" t="str">
        <f t="shared" si="11"/>
        <v>501010</v>
      </c>
      <c r="P246">
        <v>63</v>
      </c>
      <c r="Q246">
        <v>44</v>
      </c>
    </row>
    <row r="247" spans="1:17" x14ac:dyDescent="0.2">
      <c r="A247" t="s">
        <v>287</v>
      </c>
      <c r="B247">
        <v>13</v>
      </c>
      <c r="C247">
        <v>63</v>
      </c>
      <c r="D247">
        <v>111</v>
      </c>
      <c r="E247" t="s">
        <v>142</v>
      </c>
      <c r="F247" t="s">
        <v>142</v>
      </c>
      <c r="G247">
        <v>5</v>
      </c>
      <c r="H247">
        <v>1</v>
      </c>
      <c r="I247">
        <v>11</v>
      </c>
      <c r="K247" s="1" t="str">
        <f t="shared" si="9"/>
        <v>小学３年</v>
      </c>
      <c r="L247" s="1" t="str">
        <f t="shared" si="10"/>
        <v>１級</v>
      </c>
      <c r="M247" t="str">
        <f t="shared" si="11"/>
        <v>501011</v>
      </c>
      <c r="P247">
        <v>63</v>
      </c>
      <c r="Q247">
        <v>44</v>
      </c>
    </row>
    <row r="248" spans="1:17" x14ac:dyDescent="0.2">
      <c r="A248" t="s">
        <v>288</v>
      </c>
      <c r="B248">
        <v>13</v>
      </c>
      <c r="C248">
        <v>63</v>
      </c>
      <c r="D248">
        <v>112</v>
      </c>
      <c r="E248" t="s">
        <v>142</v>
      </c>
      <c r="F248" t="s">
        <v>142</v>
      </c>
      <c r="G248">
        <v>5</v>
      </c>
      <c r="H248">
        <v>1</v>
      </c>
      <c r="I248">
        <v>12</v>
      </c>
      <c r="K248" s="1" t="str">
        <f t="shared" si="9"/>
        <v>小学３年</v>
      </c>
      <c r="L248" s="1" t="str">
        <f t="shared" si="10"/>
        <v>初段</v>
      </c>
      <c r="M248" t="str">
        <f t="shared" si="11"/>
        <v>501012</v>
      </c>
      <c r="P248">
        <v>63</v>
      </c>
      <c r="Q248">
        <v>44</v>
      </c>
    </row>
    <row r="249" spans="1:17" x14ac:dyDescent="0.2">
      <c r="A249" t="s">
        <v>289</v>
      </c>
      <c r="B249">
        <v>13</v>
      </c>
      <c r="C249">
        <v>63</v>
      </c>
      <c r="D249">
        <v>113</v>
      </c>
      <c r="E249" t="s">
        <v>142</v>
      </c>
      <c r="F249" t="s">
        <v>142</v>
      </c>
      <c r="G249">
        <v>5</v>
      </c>
      <c r="H249">
        <v>1</v>
      </c>
      <c r="I249">
        <v>13</v>
      </c>
      <c r="K249" s="1" t="str">
        <f t="shared" si="9"/>
        <v>小学３年</v>
      </c>
      <c r="L249" s="1" t="str">
        <f t="shared" si="10"/>
        <v>２段</v>
      </c>
      <c r="M249" t="str">
        <f t="shared" si="11"/>
        <v>501013</v>
      </c>
      <c r="P249">
        <v>63</v>
      </c>
      <c r="Q249">
        <v>44</v>
      </c>
    </row>
    <row r="250" spans="1:17" x14ac:dyDescent="0.2">
      <c r="A250" t="s">
        <v>291</v>
      </c>
      <c r="B250">
        <v>15</v>
      </c>
      <c r="C250">
        <v>65</v>
      </c>
      <c r="D250">
        <v>123</v>
      </c>
      <c r="E250" t="s">
        <v>143</v>
      </c>
      <c r="F250" t="s">
        <v>143</v>
      </c>
      <c r="G250">
        <v>5</v>
      </c>
      <c r="H250">
        <v>2</v>
      </c>
      <c r="I250">
        <v>10</v>
      </c>
      <c r="K250" s="1" t="str">
        <f t="shared" si="9"/>
        <v>小学３年</v>
      </c>
      <c r="L250" s="1" t="str">
        <f t="shared" si="10"/>
        <v>２級</v>
      </c>
      <c r="M250" t="str">
        <f t="shared" si="11"/>
        <v>502010</v>
      </c>
      <c r="P250">
        <v>65</v>
      </c>
      <c r="Q250">
        <v>46</v>
      </c>
    </row>
    <row r="251" spans="1:17" x14ac:dyDescent="0.2">
      <c r="A251" t="s">
        <v>292</v>
      </c>
      <c r="B251">
        <v>15</v>
      </c>
      <c r="C251">
        <v>65</v>
      </c>
      <c r="D251">
        <v>124</v>
      </c>
      <c r="E251" t="s">
        <v>143</v>
      </c>
      <c r="F251" t="s">
        <v>143</v>
      </c>
      <c r="G251">
        <v>5</v>
      </c>
      <c r="H251">
        <v>2</v>
      </c>
      <c r="I251">
        <v>11</v>
      </c>
      <c r="K251" s="1" t="str">
        <f t="shared" si="9"/>
        <v>小学３年</v>
      </c>
      <c r="L251" s="1" t="str">
        <f t="shared" si="10"/>
        <v>１級</v>
      </c>
      <c r="M251" t="str">
        <f t="shared" si="11"/>
        <v>502011</v>
      </c>
      <c r="P251">
        <v>65</v>
      </c>
      <c r="Q251">
        <v>46</v>
      </c>
    </row>
    <row r="252" spans="1:17" x14ac:dyDescent="0.2">
      <c r="A252" t="s">
        <v>293</v>
      </c>
      <c r="B252">
        <v>15</v>
      </c>
      <c r="C252">
        <v>65</v>
      </c>
      <c r="D252">
        <v>125</v>
      </c>
      <c r="E252" t="s">
        <v>143</v>
      </c>
      <c r="F252" t="s">
        <v>143</v>
      </c>
      <c r="G252">
        <v>5</v>
      </c>
      <c r="H252">
        <v>2</v>
      </c>
      <c r="I252">
        <v>12</v>
      </c>
      <c r="K252" s="1" t="str">
        <f t="shared" si="9"/>
        <v>小学３年</v>
      </c>
      <c r="L252" s="1" t="str">
        <f t="shared" si="10"/>
        <v>初段</v>
      </c>
      <c r="M252" t="str">
        <f t="shared" si="11"/>
        <v>502012</v>
      </c>
      <c r="P252">
        <v>65</v>
      </c>
      <c r="Q252">
        <v>46</v>
      </c>
    </row>
    <row r="253" spans="1:17" x14ac:dyDescent="0.2">
      <c r="A253" t="s">
        <v>294</v>
      </c>
      <c r="B253">
        <v>15</v>
      </c>
      <c r="C253">
        <v>65</v>
      </c>
      <c r="D253">
        <v>126</v>
      </c>
      <c r="E253" t="s">
        <v>143</v>
      </c>
      <c r="F253" t="s">
        <v>143</v>
      </c>
      <c r="G253">
        <v>5</v>
      </c>
      <c r="H253">
        <v>2</v>
      </c>
      <c r="I253">
        <v>13</v>
      </c>
      <c r="K253" s="1" t="str">
        <f t="shared" si="9"/>
        <v>小学３年</v>
      </c>
      <c r="L253" s="1" t="str">
        <f t="shared" si="10"/>
        <v>２段</v>
      </c>
      <c r="M253" t="str">
        <f t="shared" si="11"/>
        <v>502013</v>
      </c>
      <c r="P253">
        <v>65</v>
      </c>
      <c r="Q253">
        <v>46</v>
      </c>
    </row>
    <row r="254" spans="1:17" x14ac:dyDescent="0.2">
      <c r="A254" t="s">
        <v>296</v>
      </c>
      <c r="B254">
        <v>17</v>
      </c>
      <c r="C254">
        <v>67</v>
      </c>
      <c r="D254">
        <v>136</v>
      </c>
      <c r="E254" t="s">
        <v>144</v>
      </c>
      <c r="F254" t="s">
        <v>144</v>
      </c>
      <c r="G254">
        <v>6</v>
      </c>
      <c r="H254">
        <v>1</v>
      </c>
      <c r="I254">
        <v>10</v>
      </c>
      <c r="K254" s="1" t="str">
        <f t="shared" si="9"/>
        <v>小学４年</v>
      </c>
      <c r="L254" s="1" t="str">
        <f t="shared" si="10"/>
        <v>２級</v>
      </c>
      <c r="M254" t="str">
        <f t="shared" si="11"/>
        <v>601010</v>
      </c>
      <c r="P254">
        <v>67</v>
      </c>
      <c r="Q254">
        <v>48</v>
      </c>
    </row>
    <row r="255" spans="1:17" x14ac:dyDescent="0.2">
      <c r="A255" t="s">
        <v>297</v>
      </c>
      <c r="B255">
        <v>17</v>
      </c>
      <c r="C255">
        <v>67</v>
      </c>
      <c r="D255">
        <v>137</v>
      </c>
      <c r="E255" t="s">
        <v>144</v>
      </c>
      <c r="F255" t="s">
        <v>144</v>
      </c>
      <c r="G255">
        <v>6</v>
      </c>
      <c r="H255">
        <v>1</v>
      </c>
      <c r="I255">
        <v>11</v>
      </c>
      <c r="K255" s="1" t="str">
        <f t="shared" si="9"/>
        <v>小学４年</v>
      </c>
      <c r="L255" s="1" t="str">
        <f t="shared" si="10"/>
        <v>１級</v>
      </c>
      <c r="M255" t="str">
        <f t="shared" si="11"/>
        <v>601011</v>
      </c>
      <c r="P255">
        <v>67</v>
      </c>
      <c r="Q255">
        <v>48</v>
      </c>
    </row>
    <row r="256" spans="1:17" x14ac:dyDescent="0.2">
      <c r="A256" t="s">
        <v>298</v>
      </c>
      <c r="B256">
        <v>17</v>
      </c>
      <c r="C256">
        <v>67</v>
      </c>
      <c r="D256">
        <v>138</v>
      </c>
      <c r="E256" t="s">
        <v>144</v>
      </c>
      <c r="F256" t="s">
        <v>144</v>
      </c>
      <c r="G256">
        <v>6</v>
      </c>
      <c r="H256">
        <v>1</v>
      </c>
      <c r="I256">
        <v>12</v>
      </c>
      <c r="K256" s="1" t="str">
        <f t="shared" si="9"/>
        <v>小学４年</v>
      </c>
      <c r="L256" s="1" t="str">
        <f t="shared" si="10"/>
        <v>初段</v>
      </c>
      <c r="M256" t="str">
        <f t="shared" si="11"/>
        <v>601012</v>
      </c>
      <c r="P256">
        <v>67</v>
      </c>
      <c r="Q256">
        <v>48</v>
      </c>
    </row>
    <row r="257" spans="1:17" x14ac:dyDescent="0.2">
      <c r="A257" t="s">
        <v>299</v>
      </c>
      <c r="B257">
        <v>17</v>
      </c>
      <c r="C257">
        <v>67</v>
      </c>
      <c r="D257">
        <v>139</v>
      </c>
      <c r="E257" t="s">
        <v>144</v>
      </c>
      <c r="F257" t="s">
        <v>144</v>
      </c>
      <c r="G257">
        <v>6</v>
      </c>
      <c r="H257">
        <v>1</v>
      </c>
      <c r="I257">
        <v>13</v>
      </c>
      <c r="K257" s="1" t="str">
        <f t="shared" si="9"/>
        <v>小学４年</v>
      </c>
      <c r="L257" s="1" t="str">
        <f t="shared" si="10"/>
        <v>２段</v>
      </c>
      <c r="M257" t="str">
        <f t="shared" si="11"/>
        <v>601013</v>
      </c>
      <c r="P257">
        <v>67</v>
      </c>
      <c r="Q257">
        <v>48</v>
      </c>
    </row>
    <row r="258" spans="1:17" x14ac:dyDescent="0.2">
      <c r="A258" t="s">
        <v>301</v>
      </c>
      <c r="B258">
        <v>19</v>
      </c>
      <c r="C258">
        <v>69</v>
      </c>
      <c r="D258">
        <v>149</v>
      </c>
      <c r="E258" t="s">
        <v>145</v>
      </c>
      <c r="F258" t="s">
        <v>145</v>
      </c>
      <c r="G258">
        <v>6</v>
      </c>
      <c r="H258">
        <v>2</v>
      </c>
      <c r="I258">
        <v>10</v>
      </c>
      <c r="K258" s="1" t="str">
        <f t="shared" ref="K258:K309" si="12">VLOOKUP(G258,$Y$17:$Z$28,2,FALSE)</f>
        <v>小学４年</v>
      </c>
      <c r="L258" s="1" t="str">
        <f t="shared" ref="L258:L309" si="13">VLOOKUP(I258,$Y$2:$Z$14,2,FALSE)</f>
        <v>２級</v>
      </c>
      <c r="M258" t="str">
        <f t="shared" ref="M258:M309" si="14">CONCATENATE(G258,0,H258,0,I258)</f>
        <v>602010</v>
      </c>
      <c r="P258">
        <v>69</v>
      </c>
      <c r="Q258">
        <v>50</v>
      </c>
    </row>
    <row r="259" spans="1:17" x14ac:dyDescent="0.2">
      <c r="A259" t="s">
        <v>302</v>
      </c>
      <c r="B259">
        <v>19</v>
      </c>
      <c r="C259">
        <v>69</v>
      </c>
      <c r="D259">
        <v>150</v>
      </c>
      <c r="E259" t="s">
        <v>145</v>
      </c>
      <c r="F259" t="s">
        <v>145</v>
      </c>
      <c r="G259">
        <v>6</v>
      </c>
      <c r="H259">
        <v>2</v>
      </c>
      <c r="I259">
        <v>11</v>
      </c>
      <c r="K259" s="1" t="str">
        <f t="shared" si="12"/>
        <v>小学４年</v>
      </c>
      <c r="L259" s="1" t="str">
        <f t="shared" si="13"/>
        <v>１級</v>
      </c>
      <c r="M259" t="str">
        <f t="shared" si="14"/>
        <v>602011</v>
      </c>
      <c r="P259">
        <v>69</v>
      </c>
      <c r="Q259">
        <v>50</v>
      </c>
    </row>
    <row r="260" spans="1:17" x14ac:dyDescent="0.2">
      <c r="A260" t="s">
        <v>303</v>
      </c>
      <c r="B260">
        <v>19</v>
      </c>
      <c r="C260">
        <v>69</v>
      </c>
      <c r="D260">
        <v>151</v>
      </c>
      <c r="E260" t="s">
        <v>145</v>
      </c>
      <c r="F260" t="s">
        <v>145</v>
      </c>
      <c r="G260">
        <v>6</v>
      </c>
      <c r="H260">
        <v>2</v>
      </c>
      <c r="I260">
        <v>12</v>
      </c>
      <c r="K260" s="1" t="str">
        <f t="shared" si="12"/>
        <v>小学４年</v>
      </c>
      <c r="L260" s="1" t="str">
        <f t="shared" si="13"/>
        <v>初段</v>
      </c>
      <c r="M260" t="str">
        <f t="shared" si="14"/>
        <v>602012</v>
      </c>
      <c r="P260">
        <v>69</v>
      </c>
      <c r="Q260">
        <v>50</v>
      </c>
    </row>
    <row r="261" spans="1:17" x14ac:dyDescent="0.2">
      <c r="A261" t="s">
        <v>304</v>
      </c>
      <c r="B261">
        <v>19</v>
      </c>
      <c r="C261">
        <v>69</v>
      </c>
      <c r="D261">
        <v>152</v>
      </c>
      <c r="E261" t="s">
        <v>145</v>
      </c>
      <c r="F261" t="s">
        <v>145</v>
      </c>
      <c r="G261">
        <v>6</v>
      </c>
      <c r="H261">
        <v>2</v>
      </c>
      <c r="I261">
        <v>13</v>
      </c>
      <c r="K261" s="1" t="str">
        <f t="shared" si="12"/>
        <v>小学４年</v>
      </c>
      <c r="L261" s="1" t="str">
        <f t="shared" si="13"/>
        <v>２段</v>
      </c>
      <c r="M261" t="str">
        <f t="shared" si="14"/>
        <v>602013</v>
      </c>
      <c r="P261">
        <v>69</v>
      </c>
      <c r="Q261">
        <v>50</v>
      </c>
    </row>
    <row r="262" spans="1:17" x14ac:dyDescent="0.2">
      <c r="A262" t="s">
        <v>338</v>
      </c>
      <c r="B262">
        <v>21</v>
      </c>
      <c r="C262">
        <v>71</v>
      </c>
      <c r="D262">
        <v>162</v>
      </c>
      <c r="E262" t="s">
        <v>146</v>
      </c>
      <c r="F262" t="s">
        <v>146</v>
      </c>
      <c r="G262">
        <v>7</v>
      </c>
      <c r="H262">
        <v>1</v>
      </c>
      <c r="I262">
        <v>10</v>
      </c>
      <c r="K262" s="1" t="str">
        <f t="shared" si="12"/>
        <v>小学５年</v>
      </c>
      <c r="L262" s="1" t="str">
        <f t="shared" si="13"/>
        <v>２級</v>
      </c>
      <c r="M262" t="str">
        <f t="shared" si="14"/>
        <v>701010</v>
      </c>
      <c r="P262">
        <v>71</v>
      </c>
      <c r="Q262">
        <v>52</v>
      </c>
    </row>
    <row r="263" spans="1:17" x14ac:dyDescent="0.2">
      <c r="A263" t="s">
        <v>339</v>
      </c>
      <c r="B263">
        <v>21</v>
      </c>
      <c r="C263">
        <v>71</v>
      </c>
      <c r="D263">
        <v>163</v>
      </c>
      <c r="E263" t="s">
        <v>146</v>
      </c>
      <c r="F263" t="s">
        <v>146</v>
      </c>
      <c r="G263">
        <v>7</v>
      </c>
      <c r="H263">
        <v>1</v>
      </c>
      <c r="I263">
        <v>11</v>
      </c>
      <c r="K263" s="1" t="str">
        <f t="shared" si="12"/>
        <v>小学５年</v>
      </c>
      <c r="L263" s="1" t="str">
        <f t="shared" si="13"/>
        <v>１級</v>
      </c>
      <c r="M263" t="str">
        <f t="shared" si="14"/>
        <v>701011</v>
      </c>
      <c r="P263">
        <v>71</v>
      </c>
      <c r="Q263">
        <v>52</v>
      </c>
    </row>
    <row r="264" spans="1:17" x14ac:dyDescent="0.2">
      <c r="A264" t="s">
        <v>340</v>
      </c>
      <c r="B264">
        <v>21</v>
      </c>
      <c r="C264">
        <v>71</v>
      </c>
      <c r="D264">
        <v>164</v>
      </c>
      <c r="E264" t="s">
        <v>146</v>
      </c>
      <c r="F264" t="s">
        <v>146</v>
      </c>
      <c r="G264">
        <v>7</v>
      </c>
      <c r="H264">
        <v>1</v>
      </c>
      <c r="I264">
        <v>12</v>
      </c>
      <c r="K264" s="1" t="str">
        <f t="shared" si="12"/>
        <v>小学５年</v>
      </c>
      <c r="L264" s="1" t="str">
        <f t="shared" si="13"/>
        <v>初段</v>
      </c>
      <c r="M264" t="str">
        <f t="shared" si="14"/>
        <v>701012</v>
      </c>
      <c r="P264">
        <v>71</v>
      </c>
      <c r="Q264">
        <v>52</v>
      </c>
    </row>
    <row r="265" spans="1:17" x14ac:dyDescent="0.2">
      <c r="A265" t="s">
        <v>341</v>
      </c>
      <c r="B265">
        <v>21</v>
      </c>
      <c r="C265">
        <v>71</v>
      </c>
      <c r="D265">
        <v>165</v>
      </c>
      <c r="E265" t="s">
        <v>146</v>
      </c>
      <c r="F265" t="s">
        <v>146</v>
      </c>
      <c r="G265">
        <v>7</v>
      </c>
      <c r="H265">
        <v>1</v>
      </c>
      <c r="I265">
        <v>13</v>
      </c>
      <c r="K265" s="1" t="str">
        <f t="shared" si="12"/>
        <v>小学５年</v>
      </c>
      <c r="L265" s="1" t="str">
        <f t="shared" si="13"/>
        <v>２段</v>
      </c>
      <c r="M265" t="str">
        <f t="shared" si="14"/>
        <v>701013</v>
      </c>
      <c r="P265">
        <v>71</v>
      </c>
      <c r="Q265">
        <v>52</v>
      </c>
    </row>
    <row r="266" spans="1:17" x14ac:dyDescent="0.2">
      <c r="A266" t="s">
        <v>343</v>
      </c>
      <c r="B266">
        <v>23</v>
      </c>
      <c r="C266">
        <v>73</v>
      </c>
      <c r="D266">
        <v>175</v>
      </c>
      <c r="E266" t="s">
        <v>147</v>
      </c>
      <c r="F266" t="s">
        <v>147</v>
      </c>
      <c r="G266">
        <v>7</v>
      </c>
      <c r="H266">
        <v>2</v>
      </c>
      <c r="I266">
        <v>10</v>
      </c>
      <c r="K266" s="1" t="str">
        <f t="shared" si="12"/>
        <v>小学５年</v>
      </c>
      <c r="L266" s="1" t="str">
        <f t="shared" si="13"/>
        <v>２級</v>
      </c>
      <c r="M266" t="str">
        <f t="shared" si="14"/>
        <v>702010</v>
      </c>
      <c r="P266">
        <v>73</v>
      </c>
      <c r="Q266">
        <v>54</v>
      </c>
    </row>
    <row r="267" spans="1:17" x14ac:dyDescent="0.2">
      <c r="A267" t="s">
        <v>344</v>
      </c>
      <c r="B267">
        <v>23</v>
      </c>
      <c r="C267">
        <v>73</v>
      </c>
      <c r="D267">
        <v>176</v>
      </c>
      <c r="E267" t="s">
        <v>147</v>
      </c>
      <c r="F267" t="s">
        <v>147</v>
      </c>
      <c r="G267">
        <v>7</v>
      </c>
      <c r="H267">
        <v>2</v>
      </c>
      <c r="I267">
        <v>11</v>
      </c>
      <c r="K267" s="1" t="str">
        <f t="shared" si="12"/>
        <v>小学５年</v>
      </c>
      <c r="L267" s="1" t="str">
        <f t="shared" si="13"/>
        <v>１級</v>
      </c>
      <c r="M267" t="str">
        <f t="shared" si="14"/>
        <v>702011</v>
      </c>
      <c r="P267">
        <v>73</v>
      </c>
      <c r="Q267">
        <v>54</v>
      </c>
    </row>
    <row r="268" spans="1:17" x14ac:dyDescent="0.2">
      <c r="A268" t="s">
        <v>345</v>
      </c>
      <c r="B268">
        <v>23</v>
      </c>
      <c r="C268">
        <v>73</v>
      </c>
      <c r="D268">
        <v>177</v>
      </c>
      <c r="E268" t="s">
        <v>147</v>
      </c>
      <c r="F268" t="s">
        <v>147</v>
      </c>
      <c r="G268">
        <v>7</v>
      </c>
      <c r="H268">
        <v>2</v>
      </c>
      <c r="I268">
        <v>12</v>
      </c>
      <c r="K268" s="1" t="str">
        <f t="shared" si="12"/>
        <v>小学５年</v>
      </c>
      <c r="L268" s="1" t="str">
        <f t="shared" si="13"/>
        <v>初段</v>
      </c>
      <c r="M268" t="str">
        <f t="shared" si="14"/>
        <v>702012</v>
      </c>
      <c r="P268">
        <v>73</v>
      </c>
      <c r="Q268">
        <v>54</v>
      </c>
    </row>
    <row r="269" spans="1:17" x14ac:dyDescent="0.2">
      <c r="A269" t="s">
        <v>346</v>
      </c>
      <c r="B269">
        <v>23</v>
      </c>
      <c r="C269">
        <v>73</v>
      </c>
      <c r="D269">
        <v>178</v>
      </c>
      <c r="E269" t="s">
        <v>147</v>
      </c>
      <c r="F269" t="s">
        <v>147</v>
      </c>
      <c r="G269">
        <v>7</v>
      </c>
      <c r="H269">
        <v>2</v>
      </c>
      <c r="I269">
        <v>13</v>
      </c>
      <c r="K269" s="1" t="str">
        <f t="shared" si="12"/>
        <v>小学５年</v>
      </c>
      <c r="L269" s="1" t="str">
        <f t="shared" si="13"/>
        <v>２段</v>
      </c>
      <c r="M269" t="str">
        <f t="shared" si="14"/>
        <v>702013</v>
      </c>
      <c r="P269">
        <v>73</v>
      </c>
      <c r="Q269">
        <v>54</v>
      </c>
    </row>
    <row r="270" spans="1:17" x14ac:dyDescent="0.2">
      <c r="A270" t="s">
        <v>348</v>
      </c>
      <c r="B270">
        <v>25</v>
      </c>
      <c r="C270">
        <v>75</v>
      </c>
      <c r="D270">
        <v>188</v>
      </c>
      <c r="E270" t="s">
        <v>148</v>
      </c>
      <c r="F270" t="s">
        <v>148</v>
      </c>
      <c r="G270">
        <v>8</v>
      </c>
      <c r="H270">
        <v>1</v>
      </c>
      <c r="I270">
        <v>10</v>
      </c>
      <c r="K270" s="1" t="str">
        <f t="shared" si="12"/>
        <v>小学６年</v>
      </c>
      <c r="L270" s="1" t="str">
        <f t="shared" si="13"/>
        <v>２級</v>
      </c>
      <c r="M270" t="str">
        <f t="shared" si="14"/>
        <v>801010</v>
      </c>
      <c r="P270">
        <v>75</v>
      </c>
      <c r="Q270">
        <v>56</v>
      </c>
    </row>
    <row r="271" spans="1:17" x14ac:dyDescent="0.2">
      <c r="A271" t="s">
        <v>349</v>
      </c>
      <c r="B271">
        <v>25</v>
      </c>
      <c r="C271">
        <v>75</v>
      </c>
      <c r="D271">
        <v>189</v>
      </c>
      <c r="E271" t="s">
        <v>148</v>
      </c>
      <c r="F271" t="s">
        <v>148</v>
      </c>
      <c r="G271">
        <v>8</v>
      </c>
      <c r="H271">
        <v>1</v>
      </c>
      <c r="I271">
        <v>11</v>
      </c>
      <c r="K271" s="1" t="str">
        <f t="shared" si="12"/>
        <v>小学６年</v>
      </c>
      <c r="L271" s="1" t="str">
        <f t="shared" si="13"/>
        <v>１級</v>
      </c>
      <c r="M271" t="str">
        <f t="shared" si="14"/>
        <v>801011</v>
      </c>
      <c r="P271">
        <v>75</v>
      </c>
      <c r="Q271">
        <v>56</v>
      </c>
    </row>
    <row r="272" spans="1:17" x14ac:dyDescent="0.2">
      <c r="A272" t="s">
        <v>350</v>
      </c>
      <c r="B272">
        <v>25</v>
      </c>
      <c r="C272">
        <v>75</v>
      </c>
      <c r="D272">
        <v>190</v>
      </c>
      <c r="E272" t="s">
        <v>148</v>
      </c>
      <c r="F272" t="s">
        <v>148</v>
      </c>
      <c r="G272">
        <v>8</v>
      </c>
      <c r="H272">
        <v>1</v>
      </c>
      <c r="I272">
        <v>12</v>
      </c>
      <c r="K272" s="1" t="str">
        <f t="shared" si="12"/>
        <v>小学６年</v>
      </c>
      <c r="L272" s="1" t="str">
        <f t="shared" si="13"/>
        <v>初段</v>
      </c>
      <c r="M272" t="str">
        <f t="shared" si="14"/>
        <v>801012</v>
      </c>
      <c r="P272">
        <v>75</v>
      </c>
      <c r="Q272">
        <v>56</v>
      </c>
    </row>
    <row r="273" spans="1:17" x14ac:dyDescent="0.2">
      <c r="A273" t="s">
        <v>351</v>
      </c>
      <c r="B273">
        <v>25</v>
      </c>
      <c r="C273">
        <v>75</v>
      </c>
      <c r="D273">
        <v>191</v>
      </c>
      <c r="E273" t="s">
        <v>148</v>
      </c>
      <c r="F273" t="s">
        <v>148</v>
      </c>
      <c r="G273">
        <v>8</v>
      </c>
      <c r="H273">
        <v>1</v>
      </c>
      <c r="I273">
        <v>13</v>
      </c>
      <c r="K273" s="1" t="str">
        <f t="shared" si="12"/>
        <v>小学６年</v>
      </c>
      <c r="L273" s="1" t="str">
        <f t="shared" si="13"/>
        <v>２段</v>
      </c>
      <c r="M273" t="str">
        <f t="shared" si="14"/>
        <v>801013</v>
      </c>
      <c r="P273">
        <v>75</v>
      </c>
      <c r="Q273">
        <v>56</v>
      </c>
    </row>
    <row r="274" spans="1:17" x14ac:dyDescent="0.2">
      <c r="A274" t="s">
        <v>353</v>
      </c>
      <c r="B274">
        <v>27</v>
      </c>
      <c r="C274">
        <v>77</v>
      </c>
      <c r="D274">
        <v>201</v>
      </c>
      <c r="E274" t="s">
        <v>149</v>
      </c>
      <c r="F274" t="s">
        <v>149</v>
      </c>
      <c r="G274">
        <v>8</v>
      </c>
      <c r="H274">
        <v>2</v>
      </c>
      <c r="I274">
        <v>10</v>
      </c>
      <c r="K274" s="1" t="str">
        <f t="shared" si="12"/>
        <v>小学６年</v>
      </c>
      <c r="L274" s="1" t="str">
        <f t="shared" si="13"/>
        <v>２級</v>
      </c>
      <c r="M274" t="str">
        <f t="shared" si="14"/>
        <v>802010</v>
      </c>
      <c r="P274">
        <v>77</v>
      </c>
      <c r="Q274">
        <v>58</v>
      </c>
    </row>
    <row r="275" spans="1:17" x14ac:dyDescent="0.2">
      <c r="A275" t="s">
        <v>354</v>
      </c>
      <c r="B275">
        <v>27</v>
      </c>
      <c r="C275">
        <v>77</v>
      </c>
      <c r="D275">
        <v>202</v>
      </c>
      <c r="E275" t="s">
        <v>149</v>
      </c>
      <c r="F275" t="s">
        <v>149</v>
      </c>
      <c r="G275">
        <v>8</v>
      </c>
      <c r="H275">
        <v>2</v>
      </c>
      <c r="I275">
        <v>11</v>
      </c>
      <c r="K275" s="1" t="str">
        <f t="shared" si="12"/>
        <v>小学６年</v>
      </c>
      <c r="L275" s="1" t="str">
        <f t="shared" si="13"/>
        <v>１級</v>
      </c>
      <c r="M275" t="str">
        <f t="shared" si="14"/>
        <v>802011</v>
      </c>
      <c r="P275">
        <v>77</v>
      </c>
      <c r="Q275">
        <v>58</v>
      </c>
    </row>
    <row r="276" spans="1:17" x14ac:dyDescent="0.2">
      <c r="A276" t="s">
        <v>355</v>
      </c>
      <c r="B276">
        <v>27</v>
      </c>
      <c r="C276">
        <v>77</v>
      </c>
      <c r="D276">
        <v>203</v>
      </c>
      <c r="E276" t="s">
        <v>149</v>
      </c>
      <c r="F276" t="s">
        <v>149</v>
      </c>
      <c r="G276">
        <v>8</v>
      </c>
      <c r="H276">
        <v>2</v>
      </c>
      <c r="I276">
        <v>12</v>
      </c>
      <c r="K276" s="1" t="str">
        <f t="shared" si="12"/>
        <v>小学６年</v>
      </c>
      <c r="L276" s="1" t="str">
        <f t="shared" si="13"/>
        <v>初段</v>
      </c>
      <c r="M276" t="str">
        <f t="shared" si="14"/>
        <v>802012</v>
      </c>
      <c r="P276">
        <v>77</v>
      </c>
      <c r="Q276">
        <v>58</v>
      </c>
    </row>
    <row r="277" spans="1:17" x14ac:dyDescent="0.2">
      <c r="A277" t="s">
        <v>356</v>
      </c>
      <c r="B277">
        <v>27</v>
      </c>
      <c r="C277">
        <v>77</v>
      </c>
      <c r="D277">
        <v>204</v>
      </c>
      <c r="E277" t="s">
        <v>149</v>
      </c>
      <c r="F277" t="s">
        <v>149</v>
      </c>
      <c r="G277">
        <v>8</v>
      </c>
      <c r="H277">
        <v>2</v>
      </c>
      <c r="I277">
        <v>13</v>
      </c>
      <c r="K277" s="1" t="str">
        <f t="shared" si="12"/>
        <v>小学６年</v>
      </c>
      <c r="L277" s="1" t="str">
        <f t="shared" si="13"/>
        <v>２段</v>
      </c>
      <c r="M277" t="str">
        <f t="shared" si="14"/>
        <v>802013</v>
      </c>
      <c r="P277">
        <v>77</v>
      </c>
      <c r="Q277">
        <v>58</v>
      </c>
    </row>
    <row r="278" spans="1:17" x14ac:dyDescent="0.2">
      <c r="A278" t="s">
        <v>366</v>
      </c>
      <c r="B278">
        <v>28</v>
      </c>
      <c r="C278">
        <v>78</v>
      </c>
      <c r="D278">
        <v>214</v>
      </c>
      <c r="E278" t="s">
        <v>464</v>
      </c>
      <c r="F278" t="s">
        <v>464</v>
      </c>
      <c r="G278">
        <v>9</v>
      </c>
      <c r="H278">
        <v>1</v>
      </c>
      <c r="I278">
        <v>10</v>
      </c>
      <c r="K278" s="1" t="str">
        <f t="shared" si="12"/>
        <v>中学１年</v>
      </c>
      <c r="L278" s="1" t="str">
        <f t="shared" si="13"/>
        <v>２級</v>
      </c>
      <c r="M278" t="str">
        <f t="shared" si="14"/>
        <v>901010</v>
      </c>
      <c r="P278">
        <v>78</v>
      </c>
      <c r="Q278">
        <v>59</v>
      </c>
    </row>
    <row r="279" spans="1:17" x14ac:dyDescent="0.2">
      <c r="A279" t="s">
        <v>367</v>
      </c>
      <c r="B279">
        <v>28</v>
      </c>
      <c r="C279">
        <v>78</v>
      </c>
      <c r="D279">
        <v>215</v>
      </c>
      <c r="E279" t="s">
        <v>464</v>
      </c>
      <c r="F279" t="s">
        <v>464</v>
      </c>
      <c r="G279">
        <v>9</v>
      </c>
      <c r="H279">
        <v>1</v>
      </c>
      <c r="I279">
        <v>11</v>
      </c>
      <c r="K279" s="1" t="str">
        <f t="shared" si="12"/>
        <v>中学１年</v>
      </c>
      <c r="L279" s="1" t="str">
        <f t="shared" si="13"/>
        <v>１級</v>
      </c>
      <c r="M279" t="str">
        <f t="shared" si="14"/>
        <v>901011</v>
      </c>
      <c r="P279">
        <v>78</v>
      </c>
      <c r="Q279">
        <v>59</v>
      </c>
    </row>
    <row r="280" spans="1:17" x14ac:dyDescent="0.2">
      <c r="A280" t="s">
        <v>423</v>
      </c>
      <c r="B280">
        <v>28</v>
      </c>
      <c r="C280">
        <v>78</v>
      </c>
      <c r="D280">
        <v>216</v>
      </c>
      <c r="E280" t="s">
        <v>464</v>
      </c>
      <c r="F280" t="s">
        <v>464</v>
      </c>
      <c r="G280">
        <v>9</v>
      </c>
      <c r="H280">
        <v>1</v>
      </c>
      <c r="I280">
        <v>12</v>
      </c>
      <c r="K280" s="1" t="str">
        <f t="shared" si="12"/>
        <v>中学１年</v>
      </c>
      <c r="L280" s="1" t="str">
        <f t="shared" si="13"/>
        <v>初段</v>
      </c>
      <c r="M280" t="str">
        <f t="shared" si="14"/>
        <v>901012</v>
      </c>
      <c r="P280">
        <v>78</v>
      </c>
      <c r="Q280">
        <v>59</v>
      </c>
    </row>
    <row r="281" spans="1:17" x14ac:dyDescent="0.2">
      <c r="A281" t="s">
        <v>424</v>
      </c>
      <c r="B281">
        <v>28</v>
      </c>
      <c r="C281">
        <v>78</v>
      </c>
      <c r="D281">
        <v>217</v>
      </c>
      <c r="E281" t="s">
        <v>464</v>
      </c>
      <c r="F281" t="s">
        <v>464</v>
      </c>
      <c r="G281">
        <v>9</v>
      </c>
      <c r="H281">
        <v>1</v>
      </c>
      <c r="I281">
        <v>13</v>
      </c>
      <c r="K281" s="1" t="str">
        <f t="shared" si="12"/>
        <v>中学１年</v>
      </c>
      <c r="L281" s="1" t="str">
        <f t="shared" si="13"/>
        <v>２段</v>
      </c>
      <c r="M281" t="str">
        <f t="shared" si="14"/>
        <v>901013</v>
      </c>
      <c r="P281">
        <v>78</v>
      </c>
      <c r="Q281">
        <v>59</v>
      </c>
    </row>
    <row r="282" spans="1:17" x14ac:dyDescent="0.2">
      <c r="A282" t="s">
        <v>399</v>
      </c>
      <c r="B282">
        <v>31</v>
      </c>
      <c r="C282">
        <v>81</v>
      </c>
      <c r="D282">
        <v>227</v>
      </c>
      <c r="E282" t="s">
        <v>552</v>
      </c>
      <c r="F282" t="s">
        <v>552</v>
      </c>
      <c r="G282">
        <v>9</v>
      </c>
      <c r="H282">
        <v>2</v>
      </c>
      <c r="I282">
        <v>10</v>
      </c>
      <c r="K282" s="1" t="str">
        <f t="shared" si="12"/>
        <v>中学１年</v>
      </c>
      <c r="L282" s="1" t="str">
        <f t="shared" si="13"/>
        <v>２級</v>
      </c>
      <c r="M282" t="str">
        <f t="shared" si="14"/>
        <v>902010</v>
      </c>
      <c r="P282">
        <v>80</v>
      </c>
      <c r="Q282">
        <v>61</v>
      </c>
    </row>
    <row r="283" spans="1:17" x14ac:dyDescent="0.2">
      <c r="A283" t="s">
        <v>400</v>
      </c>
      <c r="B283">
        <v>31</v>
      </c>
      <c r="C283">
        <v>81</v>
      </c>
      <c r="D283">
        <v>228</v>
      </c>
      <c r="E283" t="s">
        <v>552</v>
      </c>
      <c r="F283" t="s">
        <v>552</v>
      </c>
      <c r="G283">
        <v>9</v>
      </c>
      <c r="H283">
        <v>2</v>
      </c>
      <c r="I283">
        <v>11</v>
      </c>
      <c r="K283" s="1" t="str">
        <f t="shared" si="12"/>
        <v>中学１年</v>
      </c>
      <c r="L283" s="1" t="str">
        <f t="shared" si="13"/>
        <v>１級</v>
      </c>
      <c r="M283" t="str">
        <f t="shared" si="14"/>
        <v>902011</v>
      </c>
      <c r="P283">
        <v>80</v>
      </c>
      <c r="Q283">
        <v>61</v>
      </c>
    </row>
    <row r="284" spans="1:17" x14ac:dyDescent="0.2">
      <c r="A284" t="s">
        <v>429</v>
      </c>
      <c r="B284">
        <v>31</v>
      </c>
      <c r="C284">
        <v>81</v>
      </c>
      <c r="D284">
        <v>229</v>
      </c>
      <c r="E284" t="s">
        <v>552</v>
      </c>
      <c r="F284" t="s">
        <v>552</v>
      </c>
      <c r="G284">
        <v>9</v>
      </c>
      <c r="H284">
        <v>2</v>
      </c>
      <c r="I284">
        <v>12</v>
      </c>
      <c r="K284" s="1" t="str">
        <f t="shared" si="12"/>
        <v>中学１年</v>
      </c>
      <c r="L284" s="1" t="str">
        <f t="shared" si="13"/>
        <v>初段</v>
      </c>
      <c r="M284" t="str">
        <f t="shared" si="14"/>
        <v>902012</v>
      </c>
      <c r="P284">
        <v>80</v>
      </c>
      <c r="Q284">
        <v>61</v>
      </c>
    </row>
    <row r="285" spans="1:17" x14ac:dyDescent="0.2">
      <c r="A285" t="s">
        <v>430</v>
      </c>
      <c r="B285">
        <v>31</v>
      </c>
      <c r="C285">
        <v>81</v>
      </c>
      <c r="D285">
        <v>230</v>
      </c>
      <c r="E285" t="s">
        <v>552</v>
      </c>
      <c r="F285" t="s">
        <v>552</v>
      </c>
      <c r="G285">
        <v>9</v>
      </c>
      <c r="H285">
        <v>2</v>
      </c>
      <c r="I285">
        <v>13</v>
      </c>
      <c r="K285" s="1" t="str">
        <f t="shared" si="12"/>
        <v>中学１年</v>
      </c>
      <c r="L285" s="1" t="str">
        <f t="shared" si="13"/>
        <v>２段</v>
      </c>
      <c r="M285" t="str">
        <f t="shared" si="14"/>
        <v>902013</v>
      </c>
      <c r="P285">
        <v>80</v>
      </c>
      <c r="Q285">
        <v>61</v>
      </c>
    </row>
    <row r="286" spans="1:17" x14ac:dyDescent="0.2">
      <c r="A286" t="s">
        <v>377</v>
      </c>
      <c r="B286">
        <v>29</v>
      </c>
      <c r="C286">
        <v>79</v>
      </c>
      <c r="D286">
        <v>240</v>
      </c>
      <c r="E286" t="s">
        <v>550</v>
      </c>
      <c r="F286" t="s">
        <v>550</v>
      </c>
      <c r="G286">
        <v>10</v>
      </c>
      <c r="H286">
        <v>1</v>
      </c>
      <c r="I286">
        <v>10</v>
      </c>
      <c r="K286" s="1" t="str">
        <f t="shared" si="12"/>
        <v>中学２年</v>
      </c>
      <c r="L286" s="1" t="str">
        <f t="shared" si="13"/>
        <v>２級</v>
      </c>
      <c r="M286" t="str">
        <f t="shared" si="14"/>
        <v>1001010</v>
      </c>
      <c r="P286">
        <v>79</v>
      </c>
      <c r="Q286">
        <v>60</v>
      </c>
    </row>
    <row r="287" spans="1:17" x14ac:dyDescent="0.2">
      <c r="A287" t="s">
        <v>378</v>
      </c>
      <c r="B287">
        <v>29</v>
      </c>
      <c r="C287">
        <v>79</v>
      </c>
      <c r="D287">
        <v>241</v>
      </c>
      <c r="E287" t="s">
        <v>550</v>
      </c>
      <c r="F287" t="s">
        <v>550</v>
      </c>
      <c r="G287">
        <v>10</v>
      </c>
      <c r="H287">
        <v>1</v>
      </c>
      <c r="I287">
        <v>11</v>
      </c>
      <c r="K287" s="1" t="str">
        <f t="shared" si="12"/>
        <v>中学２年</v>
      </c>
      <c r="L287" s="1" t="str">
        <f t="shared" si="13"/>
        <v>１級</v>
      </c>
      <c r="M287" t="str">
        <f t="shared" si="14"/>
        <v>1001011</v>
      </c>
      <c r="P287">
        <v>79</v>
      </c>
      <c r="Q287">
        <v>60</v>
      </c>
    </row>
    <row r="288" spans="1:17" x14ac:dyDescent="0.2">
      <c r="A288" t="s">
        <v>425</v>
      </c>
      <c r="B288">
        <v>29</v>
      </c>
      <c r="C288">
        <v>79</v>
      </c>
      <c r="D288">
        <v>242</v>
      </c>
      <c r="E288" t="s">
        <v>550</v>
      </c>
      <c r="F288" t="s">
        <v>550</v>
      </c>
      <c r="G288">
        <v>10</v>
      </c>
      <c r="H288">
        <v>1</v>
      </c>
      <c r="I288">
        <v>12</v>
      </c>
      <c r="K288" s="1" t="str">
        <f t="shared" si="12"/>
        <v>中学２年</v>
      </c>
      <c r="L288" s="1" t="str">
        <f t="shared" si="13"/>
        <v>初段</v>
      </c>
      <c r="M288" t="str">
        <f t="shared" si="14"/>
        <v>1001012</v>
      </c>
      <c r="P288">
        <v>79</v>
      </c>
      <c r="Q288">
        <v>60</v>
      </c>
    </row>
    <row r="289" spans="1:17" x14ac:dyDescent="0.2">
      <c r="A289" t="s">
        <v>426</v>
      </c>
      <c r="B289">
        <v>29</v>
      </c>
      <c r="C289">
        <v>79</v>
      </c>
      <c r="D289">
        <v>243</v>
      </c>
      <c r="E289" t="s">
        <v>550</v>
      </c>
      <c r="F289" t="s">
        <v>550</v>
      </c>
      <c r="G289">
        <v>10</v>
      </c>
      <c r="H289">
        <v>1</v>
      </c>
      <c r="I289">
        <v>13</v>
      </c>
      <c r="K289" s="1" t="str">
        <f t="shared" si="12"/>
        <v>中学２年</v>
      </c>
      <c r="L289" s="1" t="str">
        <f t="shared" si="13"/>
        <v>２段</v>
      </c>
      <c r="M289" t="str">
        <f t="shared" si="14"/>
        <v>1001013</v>
      </c>
      <c r="P289">
        <v>79</v>
      </c>
      <c r="Q289">
        <v>60</v>
      </c>
    </row>
    <row r="290" spans="1:17" x14ac:dyDescent="0.2">
      <c r="A290" t="s">
        <v>410</v>
      </c>
      <c r="B290">
        <v>32</v>
      </c>
      <c r="C290">
        <v>82</v>
      </c>
      <c r="D290">
        <v>253</v>
      </c>
      <c r="E290" t="s">
        <v>553</v>
      </c>
      <c r="F290" t="s">
        <v>553</v>
      </c>
      <c r="G290">
        <v>10</v>
      </c>
      <c r="H290">
        <v>2</v>
      </c>
      <c r="I290">
        <v>10</v>
      </c>
      <c r="K290" s="1" t="str">
        <f t="shared" si="12"/>
        <v>中学２年</v>
      </c>
      <c r="L290" s="1" t="str">
        <f t="shared" si="13"/>
        <v>２級</v>
      </c>
      <c r="M290" t="str">
        <f t="shared" si="14"/>
        <v>1002010</v>
      </c>
      <c r="P290">
        <v>80</v>
      </c>
      <c r="Q290">
        <v>61</v>
      </c>
    </row>
    <row r="291" spans="1:17" x14ac:dyDescent="0.2">
      <c r="A291" t="s">
        <v>411</v>
      </c>
      <c r="B291">
        <v>32</v>
      </c>
      <c r="C291">
        <v>82</v>
      </c>
      <c r="D291">
        <v>254</v>
      </c>
      <c r="E291" t="s">
        <v>553</v>
      </c>
      <c r="F291" t="s">
        <v>553</v>
      </c>
      <c r="G291">
        <v>10</v>
      </c>
      <c r="H291">
        <v>2</v>
      </c>
      <c r="I291">
        <v>11</v>
      </c>
      <c r="K291" s="1" t="str">
        <f t="shared" si="12"/>
        <v>中学２年</v>
      </c>
      <c r="L291" s="1" t="str">
        <f t="shared" si="13"/>
        <v>１級</v>
      </c>
      <c r="M291" t="str">
        <f t="shared" si="14"/>
        <v>1002011</v>
      </c>
      <c r="P291">
        <v>80</v>
      </c>
      <c r="Q291">
        <v>61</v>
      </c>
    </row>
    <row r="292" spans="1:17" x14ac:dyDescent="0.2">
      <c r="A292" t="s">
        <v>431</v>
      </c>
      <c r="B292">
        <v>32</v>
      </c>
      <c r="C292">
        <v>82</v>
      </c>
      <c r="D292">
        <v>255</v>
      </c>
      <c r="E292" t="s">
        <v>553</v>
      </c>
      <c r="F292" t="s">
        <v>553</v>
      </c>
      <c r="G292">
        <v>10</v>
      </c>
      <c r="H292">
        <v>2</v>
      </c>
      <c r="I292">
        <v>12</v>
      </c>
      <c r="K292" s="1" t="str">
        <f t="shared" si="12"/>
        <v>中学２年</v>
      </c>
      <c r="L292" s="1" t="str">
        <f t="shared" si="13"/>
        <v>初段</v>
      </c>
      <c r="M292" t="str">
        <f t="shared" si="14"/>
        <v>1002012</v>
      </c>
      <c r="P292">
        <v>80</v>
      </c>
      <c r="Q292">
        <v>61</v>
      </c>
    </row>
    <row r="293" spans="1:17" x14ac:dyDescent="0.2">
      <c r="A293" t="s">
        <v>432</v>
      </c>
      <c r="B293">
        <v>32</v>
      </c>
      <c r="C293">
        <v>82</v>
      </c>
      <c r="D293">
        <v>256</v>
      </c>
      <c r="E293" t="s">
        <v>553</v>
      </c>
      <c r="F293" t="s">
        <v>553</v>
      </c>
      <c r="G293">
        <v>10</v>
      </c>
      <c r="H293">
        <v>2</v>
      </c>
      <c r="I293">
        <v>13</v>
      </c>
      <c r="K293" s="1" t="str">
        <f t="shared" si="12"/>
        <v>中学２年</v>
      </c>
      <c r="L293" s="1" t="str">
        <f t="shared" si="13"/>
        <v>２段</v>
      </c>
      <c r="M293" t="str">
        <f t="shared" si="14"/>
        <v>1002013</v>
      </c>
      <c r="P293">
        <v>80</v>
      </c>
      <c r="Q293">
        <v>61</v>
      </c>
    </row>
    <row r="294" spans="1:17" x14ac:dyDescent="0.2">
      <c r="A294" t="s">
        <v>388</v>
      </c>
      <c r="B294">
        <v>30</v>
      </c>
      <c r="C294">
        <v>80</v>
      </c>
      <c r="D294">
        <v>266</v>
      </c>
      <c r="E294" t="s">
        <v>551</v>
      </c>
      <c r="F294" t="s">
        <v>551</v>
      </c>
      <c r="G294">
        <v>11</v>
      </c>
      <c r="H294">
        <v>1</v>
      </c>
      <c r="I294">
        <v>10</v>
      </c>
      <c r="K294" s="1" t="str">
        <f t="shared" si="12"/>
        <v>中学３年</v>
      </c>
      <c r="L294" s="1" t="str">
        <f t="shared" si="13"/>
        <v>２級</v>
      </c>
      <c r="M294" t="str">
        <f t="shared" si="14"/>
        <v>1101010</v>
      </c>
      <c r="P294">
        <v>79</v>
      </c>
      <c r="Q294">
        <v>60</v>
      </c>
    </row>
    <row r="295" spans="1:17" x14ac:dyDescent="0.2">
      <c r="A295" t="s">
        <v>389</v>
      </c>
      <c r="B295">
        <v>30</v>
      </c>
      <c r="C295">
        <v>80</v>
      </c>
      <c r="D295">
        <v>267</v>
      </c>
      <c r="E295" t="s">
        <v>551</v>
      </c>
      <c r="F295" t="s">
        <v>551</v>
      </c>
      <c r="G295">
        <v>11</v>
      </c>
      <c r="H295">
        <v>1</v>
      </c>
      <c r="I295">
        <v>11</v>
      </c>
      <c r="K295" s="1" t="str">
        <f t="shared" si="12"/>
        <v>中学３年</v>
      </c>
      <c r="L295" s="1" t="str">
        <f t="shared" si="13"/>
        <v>１級</v>
      </c>
      <c r="M295" t="str">
        <f t="shared" si="14"/>
        <v>1101011</v>
      </c>
      <c r="P295">
        <v>79</v>
      </c>
      <c r="Q295">
        <v>60</v>
      </c>
    </row>
    <row r="296" spans="1:17" x14ac:dyDescent="0.2">
      <c r="A296" t="s">
        <v>427</v>
      </c>
      <c r="B296">
        <v>30</v>
      </c>
      <c r="C296">
        <v>80</v>
      </c>
      <c r="D296">
        <v>268</v>
      </c>
      <c r="E296" t="s">
        <v>551</v>
      </c>
      <c r="F296" t="s">
        <v>551</v>
      </c>
      <c r="G296">
        <v>11</v>
      </c>
      <c r="H296">
        <v>1</v>
      </c>
      <c r="I296">
        <v>12</v>
      </c>
      <c r="K296" s="1" t="str">
        <f t="shared" si="12"/>
        <v>中学３年</v>
      </c>
      <c r="L296" s="1" t="str">
        <f t="shared" si="13"/>
        <v>初段</v>
      </c>
      <c r="M296" t="str">
        <f t="shared" si="14"/>
        <v>1101012</v>
      </c>
      <c r="P296">
        <v>79</v>
      </c>
      <c r="Q296">
        <v>60</v>
      </c>
    </row>
    <row r="297" spans="1:17" x14ac:dyDescent="0.2">
      <c r="A297" t="s">
        <v>428</v>
      </c>
      <c r="B297">
        <v>30</v>
      </c>
      <c r="C297">
        <v>80</v>
      </c>
      <c r="D297">
        <v>269</v>
      </c>
      <c r="E297" t="s">
        <v>551</v>
      </c>
      <c r="F297" t="s">
        <v>551</v>
      </c>
      <c r="G297">
        <v>11</v>
      </c>
      <c r="H297">
        <v>1</v>
      </c>
      <c r="I297">
        <v>13</v>
      </c>
      <c r="K297" s="1" t="str">
        <f t="shared" si="12"/>
        <v>中学３年</v>
      </c>
      <c r="L297" s="1" t="str">
        <f t="shared" si="13"/>
        <v>２段</v>
      </c>
      <c r="M297" t="str">
        <f t="shared" si="14"/>
        <v>1101013</v>
      </c>
      <c r="P297">
        <v>79</v>
      </c>
      <c r="Q297">
        <v>60</v>
      </c>
    </row>
    <row r="298" spans="1:17" x14ac:dyDescent="0.2">
      <c r="A298" t="s">
        <v>421</v>
      </c>
      <c r="B298">
        <v>33</v>
      </c>
      <c r="C298">
        <v>83</v>
      </c>
      <c r="D298">
        <v>279</v>
      </c>
      <c r="E298" t="s">
        <v>554</v>
      </c>
      <c r="F298" t="s">
        <v>554</v>
      </c>
      <c r="G298">
        <v>11</v>
      </c>
      <c r="H298">
        <v>2</v>
      </c>
      <c r="I298">
        <v>10</v>
      </c>
      <c r="K298" s="1" t="str">
        <f t="shared" si="12"/>
        <v>中学３年</v>
      </c>
      <c r="L298" s="1" t="str">
        <f t="shared" si="13"/>
        <v>２級</v>
      </c>
      <c r="M298" t="str">
        <f t="shared" si="14"/>
        <v>1102010</v>
      </c>
      <c r="P298">
        <v>80</v>
      </c>
      <c r="Q298">
        <v>61</v>
      </c>
    </row>
    <row r="299" spans="1:17" x14ac:dyDescent="0.2">
      <c r="A299" t="s">
        <v>422</v>
      </c>
      <c r="B299">
        <v>33</v>
      </c>
      <c r="C299">
        <v>83</v>
      </c>
      <c r="D299">
        <v>280</v>
      </c>
      <c r="E299" t="s">
        <v>554</v>
      </c>
      <c r="F299" t="s">
        <v>554</v>
      </c>
      <c r="G299">
        <v>11</v>
      </c>
      <c r="H299">
        <v>2</v>
      </c>
      <c r="I299">
        <v>11</v>
      </c>
      <c r="K299" s="1" t="str">
        <f t="shared" si="12"/>
        <v>中学３年</v>
      </c>
      <c r="L299" s="1" t="str">
        <f t="shared" si="13"/>
        <v>１級</v>
      </c>
      <c r="M299" t="str">
        <f t="shared" si="14"/>
        <v>1102011</v>
      </c>
      <c r="P299">
        <v>80</v>
      </c>
      <c r="Q299">
        <v>61</v>
      </c>
    </row>
    <row r="300" spans="1:17" x14ac:dyDescent="0.2">
      <c r="A300" t="s">
        <v>433</v>
      </c>
      <c r="B300">
        <v>33</v>
      </c>
      <c r="C300">
        <v>83</v>
      </c>
      <c r="D300">
        <v>281</v>
      </c>
      <c r="E300" t="s">
        <v>554</v>
      </c>
      <c r="F300" t="s">
        <v>554</v>
      </c>
      <c r="G300">
        <v>11</v>
      </c>
      <c r="H300">
        <v>2</v>
      </c>
      <c r="I300">
        <v>12</v>
      </c>
      <c r="K300" s="1" t="str">
        <f t="shared" si="12"/>
        <v>中学３年</v>
      </c>
      <c r="L300" s="1" t="str">
        <f t="shared" si="13"/>
        <v>初段</v>
      </c>
      <c r="M300" t="str">
        <f t="shared" si="14"/>
        <v>1102012</v>
      </c>
      <c r="P300">
        <v>80</v>
      </c>
      <c r="Q300">
        <v>61</v>
      </c>
    </row>
    <row r="301" spans="1:17" x14ac:dyDescent="0.2">
      <c r="A301" t="s">
        <v>434</v>
      </c>
      <c r="B301">
        <v>33</v>
      </c>
      <c r="C301">
        <v>83</v>
      </c>
      <c r="D301">
        <v>282</v>
      </c>
      <c r="E301" t="s">
        <v>554</v>
      </c>
      <c r="F301" t="s">
        <v>554</v>
      </c>
      <c r="G301">
        <v>11</v>
      </c>
      <c r="H301">
        <v>2</v>
      </c>
      <c r="I301">
        <v>13</v>
      </c>
      <c r="K301" s="1" t="str">
        <f t="shared" si="12"/>
        <v>中学３年</v>
      </c>
      <c r="L301" s="1" t="str">
        <f t="shared" si="13"/>
        <v>２段</v>
      </c>
      <c r="M301" t="str">
        <f t="shared" si="14"/>
        <v>1102013</v>
      </c>
      <c r="P301">
        <v>80</v>
      </c>
      <c r="Q301">
        <v>61</v>
      </c>
    </row>
    <row r="302" spans="1:17" x14ac:dyDescent="0.2">
      <c r="A302" t="s">
        <v>474</v>
      </c>
      <c r="B302">
        <v>34</v>
      </c>
      <c r="C302">
        <v>84</v>
      </c>
      <c r="D302">
        <v>292</v>
      </c>
      <c r="E302" t="s">
        <v>461</v>
      </c>
      <c r="F302" t="s">
        <v>461</v>
      </c>
      <c r="G302">
        <v>12</v>
      </c>
      <c r="H302">
        <v>1</v>
      </c>
      <c r="I302">
        <v>10</v>
      </c>
      <c r="K302" s="1" t="str">
        <f t="shared" si="12"/>
        <v>シニア</v>
      </c>
      <c r="L302" s="1" t="str">
        <f t="shared" si="13"/>
        <v>２級</v>
      </c>
      <c r="M302" t="str">
        <f t="shared" si="14"/>
        <v>1201010</v>
      </c>
      <c r="P302">
        <v>81</v>
      </c>
      <c r="Q302">
        <v>62</v>
      </c>
    </row>
    <row r="303" spans="1:17" x14ac:dyDescent="0.2">
      <c r="A303" t="s">
        <v>475</v>
      </c>
      <c r="B303">
        <v>34</v>
      </c>
      <c r="C303">
        <v>84</v>
      </c>
      <c r="D303">
        <v>293</v>
      </c>
      <c r="E303" t="s">
        <v>461</v>
      </c>
      <c r="F303" t="s">
        <v>461</v>
      </c>
      <c r="G303">
        <v>12</v>
      </c>
      <c r="H303">
        <v>1</v>
      </c>
      <c r="I303">
        <v>11</v>
      </c>
      <c r="K303" s="1" t="str">
        <f t="shared" si="12"/>
        <v>シニア</v>
      </c>
      <c r="L303" s="1" t="str">
        <f t="shared" si="13"/>
        <v>１級</v>
      </c>
      <c r="M303" t="str">
        <f t="shared" si="14"/>
        <v>1201011</v>
      </c>
      <c r="P303">
        <v>81</v>
      </c>
      <c r="Q303">
        <v>62</v>
      </c>
    </row>
    <row r="304" spans="1:17" x14ac:dyDescent="0.2">
      <c r="A304" t="s">
        <v>476</v>
      </c>
      <c r="B304">
        <v>34</v>
      </c>
      <c r="C304">
        <v>84</v>
      </c>
      <c r="D304">
        <v>294</v>
      </c>
      <c r="E304" t="s">
        <v>461</v>
      </c>
      <c r="F304" t="s">
        <v>461</v>
      </c>
      <c r="G304">
        <v>12</v>
      </c>
      <c r="H304">
        <v>1</v>
      </c>
      <c r="I304">
        <v>12</v>
      </c>
      <c r="K304" s="1" t="str">
        <f t="shared" si="12"/>
        <v>シニア</v>
      </c>
      <c r="L304" s="1" t="str">
        <f t="shared" si="13"/>
        <v>初段</v>
      </c>
      <c r="M304" t="str">
        <f t="shared" si="14"/>
        <v>1201012</v>
      </c>
      <c r="P304">
        <v>81</v>
      </c>
      <c r="Q304">
        <v>62</v>
      </c>
    </row>
    <row r="305" spans="1:17" x14ac:dyDescent="0.2">
      <c r="A305" t="s">
        <v>477</v>
      </c>
      <c r="B305">
        <v>34</v>
      </c>
      <c r="C305">
        <v>84</v>
      </c>
      <c r="D305">
        <v>295</v>
      </c>
      <c r="E305" t="s">
        <v>461</v>
      </c>
      <c r="F305" t="s">
        <v>461</v>
      </c>
      <c r="G305">
        <v>12</v>
      </c>
      <c r="H305">
        <v>1</v>
      </c>
      <c r="I305">
        <v>13</v>
      </c>
      <c r="K305" s="1" t="str">
        <f t="shared" si="12"/>
        <v>シニア</v>
      </c>
      <c r="L305" s="1" t="str">
        <f t="shared" si="13"/>
        <v>２段</v>
      </c>
      <c r="M305" t="str">
        <f t="shared" si="14"/>
        <v>1201013</v>
      </c>
      <c r="P305">
        <v>81</v>
      </c>
      <c r="Q305">
        <v>62</v>
      </c>
    </row>
    <row r="306" spans="1:17" x14ac:dyDescent="0.2">
      <c r="A306" t="s">
        <v>487</v>
      </c>
      <c r="B306">
        <v>35</v>
      </c>
      <c r="C306">
        <v>85</v>
      </c>
      <c r="D306">
        <v>305</v>
      </c>
      <c r="E306" t="s">
        <v>463</v>
      </c>
      <c r="F306" t="s">
        <v>463</v>
      </c>
      <c r="G306">
        <v>12</v>
      </c>
      <c r="H306">
        <v>2</v>
      </c>
      <c r="I306">
        <v>10</v>
      </c>
      <c r="K306" s="1" t="str">
        <f t="shared" si="12"/>
        <v>シニア</v>
      </c>
      <c r="L306" s="1" t="str">
        <f t="shared" si="13"/>
        <v>２級</v>
      </c>
      <c r="M306" t="str">
        <f t="shared" si="14"/>
        <v>1202010</v>
      </c>
      <c r="P306">
        <v>82</v>
      </c>
      <c r="Q306">
        <v>63</v>
      </c>
    </row>
    <row r="307" spans="1:17" x14ac:dyDescent="0.2">
      <c r="A307" t="s">
        <v>488</v>
      </c>
      <c r="B307">
        <v>35</v>
      </c>
      <c r="C307">
        <v>85</v>
      </c>
      <c r="D307">
        <v>306</v>
      </c>
      <c r="E307" t="s">
        <v>463</v>
      </c>
      <c r="F307" t="s">
        <v>463</v>
      </c>
      <c r="G307">
        <v>12</v>
      </c>
      <c r="H307">
        <v>2</v>
      </c>
      <c r="I307">
        <v>11</v>
      </c>
      <c r="K307" s="1" t="str">
        <f t="shared" si="12"/>
        <v>シニア</v>
      </c>
      <c r="L307" s="1" t="str">
        <f t="shared" si="13"/>
        <v>１級</v>
      </c>
      <c r="M307" t="str">
        <f t="shared" si="14"/>
        <v>1202011</v>
      </c>
      <c r="P307">
        <v>82</v>
      </c>
      <c r="Q307">
        <v>63</v>
      </c>
    </row>
    <row r="308" spans="1:17" x14ac:dyDescent="0.2">
      <c r="A308" t="s">
        <v>489</v>
      </c>
      <c r="B308">
        <v>35</v>
      </c>
      <c r="C308">
        <v>85</v>
      </c>
      <c r="D308">
        <v>307</v>
      </c>
      <c r="E308" t="s">
        <v>463</v>
      </c>
      <c r="F308" t="s">
        <v>463</v>
      </c>
      <c r="G308">
        <v>12</v>
      </c>
      <c r="H308">
        <v>2</v>
      </c>
      <c r="I308">
        <v>12</v>
      </c>
      <c r="K308" s="1" t="str">
        <f t="shared" si="12"/>
        <v>シニア</v>
      </c>
      <c r="L308" s="1" t="str">
        <f t="shared" si="13"/>
        <v>初段</v>
      </c>
      <c r="M308" t="str">
        <f t="shared" si="14"/>
        <v>1202012</v>
      </c>
      <c r="P308">
        <v>82</v>
      </c>
      <c r="Q308">
        <v>63</v>
      </c>
    </row>
    <row r="309" spans="1:17" x14ac:dyDescent="0.2">
      <c r="A309" t="s">
        <v>490</v>
      </c>
      <c r="B309">
        <v>35</v>
      </c>
      <c r="C309">
        <v>85</v>
      </c>
      <c r="D309">
        <v>308</v>
      </c>
      <c r="E309" t="s">
        <v>463</v>
      </c>
      <c r="F309" t="s">
        <v>463</v>
      </c>
      <c r="G309">
        <v>12</v>
      </c>
      <c r="H309">
        <v>2</v>
      </c>
      <c r="I309">
        <v>13</v>
      </c>
      <c r="K309" s="1" t="str">
        <f t="shared" si="12"/>
        <v>シニア</v>
      </c>
      <c r="L309" s="1" t="str">
        <f t="shared" si="13"/>
        <v>２段</v>
      </c>
      <c r="M309" t="str">
        <f t="shared" si="14"/>
        <v>1202013</v>
      </c>
      <c r="P309">
        <v>82</v>
      </c>
      <c r="Q309">
        <v>63</v>
      </c>
    </row>
  </sheetData>
  <sheetProtection algorithmName="SHA-512" hashValue="hKLyrJKQ7Wu4fvkv08/n2gFezaWYT+V8Pt+uuSbbBkhiZN31BS+1Bj3ufuyEwMGIA8qn0407MpYvFOjxSGzDPQ==" saltValue="2Hty4q0nPUMf3eK+SWKivQ==" spinCount="100000" sheet="1" objects="1" scenarios="1"/>
  <autoFilter ref="A1:Q1" xr:uid="{A6623CC3-81C2-4E55-AAE3-B002F28A8082}">
    <sortState xmlns:xlrd2="http://schemas.microsoft.com/office/spreadsheetml/2017/richdata2" ref="A2:Q309">
      <sortCondition ref="A1"/>
    </sortState>
  </autoFilter>
  <sortState xmlns:xlrd2="http://schemas.microsoft.com/office/spreadsheetml/2017/richdata2" ref="A2:L283">
    <sortCondition ref="A2:A283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説明</vt:lpstr>
      <vt:lpstr>申込書表紙</vt:lpstr>
      <vt:lpstr>申込書 参加選手</vt:lpstr>
      <vt:lpstr>競技区分 (table)</vt:lpstr>
      <vt:lpstr>集計(事務局使用）</vt:lpstr>
      <vt:lpstr>級段</vt:lpstr>
      <vt:lpstr>db</vt:lpstr>
      <vt:lpstr>'競技区分 (table)'!Print_Area</vt:lpstr>
      <vt:lpstr>申込書表紙!Print_Area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ヒロシ ミトウ</cp:lastModifiedBy>
  <cp:lastPrinted>2016-06-30T01:09:45Z</cp:lastPrinted>
  <dcterms:created xsi:type="dcterms:W3CDTF">2015-07-05T14:19:05Z</dcterms:created>
  <dcterms:modified xsi:type="dcterms:W3CDTF">2023-11-09T04:51:55Z</dcterms:modified>
</cp:coreProperties>
</file>